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Agricultura e Pescas\Agricultura e pescas 2023\retificação_11-09-2024\"/>
    </mc:Choice>
  </mc:AlternateContent>
  <xr:revisionPtr revIDLastSave="0" documentId="13_ncr:1_{ADEB745E-ACAC-4616-B089-8AEBFB811343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.6" sheetId="75" r:id="rId25"/>
    <sheet name="III.1" sheetId="16" r:id="rId26"/>
    <sheet name="III.2" sheetId="50" r:id="rId27"/>
    <sheet name="III.3" sheetId="17" r:id="rId28"/>
    <sheet name="III.4" sheetId="23" r:id="rId29"/>
    <sheet name="III.5" sheetId="18" r:id="rId30"/>
    <sheet name="III.6" sheetId="21" r:id="rId31"/>
    <sheet name="III.7" sheetId="52" r:id="rId32"/>
    <sheet name="III.8" sheetId="19" r:id="rId33"/>
    <sheet name="III.9" sheetId="28" r:id="rId34"/>
    <sheet name="IV.1" sheetId="51" r:id="rId35"/>
    <sheet name="IV.2" sheetId="68" r:id="rId36"/>
    <sheet name="IV.3" sheetId="69" r:id="rId37"/>
    <sheet name="V.1" sheetId="31" r:id="rId38"/>
    <sheet name="V.2" sheetId="72" r:id="rId39"/>
    <sheet name="V.3" sheetId="73" r:id="rId40"/>
  </sheets>
  <externalReferences>
    <externalReference r:id="rId41"/>
    <externalReference r:id="rId42"/>
    <externalReference r:id="rId43"/>
    <externalReference r:id="rId44"/>
    <externalReference r:id="rId45"/>
  </externalReferences>
  <definedNames>
    <definedName name="\a">#N/A</definedName>
    <definedName name="_1983" localSheetId="4">#REF!</definedName>
    <definedName name="_1983" localSheetId="5">#REF!</definedName>
    <definedName name="_1983" localSheetId="24">#REF!</definedName>
    <definedName name="_1983" localSheetId="35">#REF!</definedName>
    <definedName name="_1983" localSheetId="36">#REF!</definedName>
    <definedName name="_1983" localSheetId="39">#REF!</definedName>
    <definedName name="_1983">#REF!</definedName>
    <definedName name="_1984" localSheetId="4">#REF!</definedName>
    <definedName name="_1984" localSheetId="5">#REF!</definedName>
    <definedName name="_1984" localSheetId="24">#REF!</definedName>
    <definedName name="_1984" localSheetId="35">#REF!</definedName>
    <definedName name="_1984" localSheetId="36">#REF!</definedName>
    <definedName name="_1984" localSheetId="39">#REF!</definedName>
    <definedName name="_1984">#REF!</definedName>
    <definedName name="_1985" localSheetId="4">#REF!</definedName>
    <definedName name="_1985" localSheetId="5">#REF!</definedName>
    <definedName name="_1985" localSheetId="24">#REF!</definedName>
    <definedName name="_1985" localSheetId="35">#REF!</definedName>
    <definedName name="_1985" localSheetId="36">#REF!</definedName>
    <definedName name="_1985" localSheetId="39">#REF!</definedName>
    <definedName name="_1985">#REF!</definedName>
    <definedName name="_1986" localSheetId="4">#REF!</definedName>
    <definedName name="_1986" localSheetId="5">#REF!</definedName>
    <definedName name="_1986" localSheetId="24">#REF!</definedName>
    <definedName name="_1986" localSheetId="35">#REF!</definedName>
    <definedName name="_1986" localSheetId="36">#REF!</definedName>
    <definedName name="_1986" localSheetId="39">#REF!</definedName>
    <definedName name="_1986">#REF!</definedName>
    <definedName name="A" localSheetId="4">#REF!</definedName>
    <definedName name="A" localSheetId="5">#REF!</definedName>
    <definedName name="A" localSheetId="24">#REF!</definedName>
    <definedName name="A" localSheetId="35">#REF!</definedName>
    <definedName name="A" localSheetId="36">#REF!</definedName>
    <definedName name="A" localSheetId="39">#REF!</definedName>
    <definedName name="A">#REF!</definedName>
    <definedName name="aa" localSheetId="24">#REF!</definedName>
    <definedName name="aa" localSheetId="35">#REF!</definedName>
    <definedName name="aa" localSheetId="36">#REF!</definedName>
    <definedName name="aa" localSheetId="39">#REF!</definedName>
    <definedName name="aa">#REF!</definedName>
    <definedName name="année">[1]Dialog!$H$20</definedName>
    <definedName name="Annex_III_TableIIIB_GNFR_Codes" localSheetId="24">#REF!</definedName>
    <definedName name="Annex_III_TableIIIB_GNFR_Codes" localSheetId="35">#REF!</definedName>
    <definedName name="Annex_III_TableIIIB_GNFR_Codes" localSheetId="36">#REF!</definedName>
    <definedName name="Annex_III_TableIIIB_GNFR_Codes" localSheetId="39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24">#REF!</definedName>
    <definedName name="Anuário99CNH" localSheetId="35">#REF!</definedName>
    <definedName name="Anuário99CNH" localSheetId="36">#REF!</definedName>
    <definedName name="Anuário99CNH" localSheetId="39">#REF!</definedName>
    <definedName name="Anuário99CNH">#REF!</definedName>
    <definedName name="_xlnm.Print_Area" localSheetId="2">I.1!$B$1:$L$49</definedName>
    <definedName name="_xlnm.Print_Area" localSheetId="11">'I.10.'!$B$1:$J$48</definedName>
    <definedName name="_xlnm.Print_Area" localSheetId="12">'I.11.'!$B$1:$N$24</definedName>
    <definedName name="_xlnm.Print_Area" localSheetId="13">'I.12.'!$B$1:$L$24</definedName>
    <definedName name="_xlnm.Print_Area" localSheetId="14">'I.13.'!$B$1:$L$25</definedName>
    <definedName name="_xlnm.Print_Area" localSheetId="15">'I.14.'!$B$1:$I$18</definedName>
    <definedName name="_xlnm.Print_Area" localSheetId="16">'I.15.'!$B$1:$H$14</definedName>
    <definedName name="_xlnm.Print_Area" localSheetId="17">'I.16.'!$B$1:$H$24</definedName>
    <definedName name="_xlnm.Print_Area" localSheetId="18">'I.17.'!$B$1:$AF$25</definedName>
    <definedName name="_xlnm.Print_Area" localSheetId="3">I.2!$B$1:$D$35</definedName>
    <definedName name="_xlnm.Print_Area" localSheetId="4">'I.3.'!$B$1:$D$51</definedName>
    <definedName name="_xlnm.Print_Area" localSheetId="5">'I.4.'!$B$1:$D$38</definedName>
    <definedName name="_xlnm.Print_Area" localSheetId="6">'I.5.'!$B$1:$H$31</definedName>
    <definedName name="_xlnm.Print_Area" localSheetId="7">'I.6.'!$B$1:$H$28</definedName>
    <definedName name="_xlnm.Print_Area" localSheetId="8">'I.7.'!$B$1:$E$34</definedName>
    <definedName name="_xlnm.Print_Area" localSheetId="9">'I.8.'!$B$1:$F$17</definedName>
    <definedName name="_xlnm.Print_Area" localSheetId="10">'I.9. '!$B$1:$G$18</definedName>
    <definedName name="_xlnm.Print_Area" localSheetId="19">II.1!$B$1:$H$15</definedName>
    <definedName name="_xlnm.Print_Area" localSheetId="20">II.2!$B$1:$J$17</definedName>
    <definedName name="_xlnm.Print_Area" localSheetId="21">II.3!$B$1:$F$16</definedName>
    <definedName name="_xlnm.Print_Area" localSheetId="22">II.4!$B$1:$K$25</definedName>
    <definedName name="_xlnm.Print_Area" localSheetId="23">II.5!$B$1:$L$279</definedName>
    <definedName name="_xlnm.Print_Area" localSheetId="24">II.6!$B$1:$N$30</definedName>
    <definedName name="_xlnm.Print_Area" localSheetId="25">III.1!$B$1:$P$38</definedName>
    <definedName name="_xlnm.Print_Area" localSheetId="26">III.2!$B$1:$L$41</definedName>
    <definedName name="_xlnm.Print_Area" localSheetId="27">III.3!$B$1:$L$41</definedName>
    <definedName name="_xlnm.Print_Area" localSheetId="28">III.4!$B$1:$AQ$41</definedName>
    <definedName name="_xlnm.Print_Area" localSheetId="29">III.5!$B$1:$F$40</definedName>
    <definedName name="_xlnm.Print_Area" localSheetId="30">III.6!$B$1:$J$41</definedName>
    <definedName name="_xlnm.Print_Area" localSheetId="31">III.7!$B$1:$E$40</definedName>
    <definedName name="_xlnm.Print_Area" localSheetId="32">III.8!$B$1:$E$39</definedName>
    <definedName name="_xlnm.Print_Area" localSheetId="33">III.9!$B$1:$H$13</definedName>
    <definedName name="_xlnm.Print_Area" localSheetId="0">Indice!$B$1:$B$56</definedName>
    <definedName name="_xlnm.Print_Area" localSheetId="34">IV.1!$B$1:$F$64</definedName>
    <definedName name="_xlnm.Print_Area" localSheetId="35">IV.2!$B$1:$F$34</definedName>
    <definedName name="_xlnm.Print_Area" localSheetId="36">IV.3!$B$1:$R$64</definedName>
    <definedName name="_xlnm.Print_Area" localSheetId="1">'Sinais Convencionais'!$B$2:$E$31</definedName>
    <definedName name="_xlnm.Print_Area" localSheetId="37">V.1!$B$1:$E$21</definedName>
    <definedName name="_xlnm.Print_Area" localSheetId="38">V.2!$B$1:$H$13</definedName>
    <definedName name="_xlnm.Print_Area" localSheetId="39">V.3!$B$1:$K$12</definedName>
    <definedName name="b" localSheetId="4">#REF!</definedName>
    <definedName name="b" localSheetId="5">#REF!</definedName>
    <definedName name="b" localSheetId="24">#REF!</definedName>
    <definedName name="b" localSheetId="35">#REF!</definedName>
    <definedName name="b" localSheetId="36">#REF!</definedName>
    <definedName name="b" localSheetId="39">#REF!</definedName>
    <definedName name="b">#REF!</definedName>
    <definedName name="_xlnm.Database" localSheetId="4">#REF!</definedName>
    <definedName name="_xlnm.Database" localSheetId="5">#REF!</definedName>
    <definedName name="_xlnm.Database" localSheetId="24">#REF!</definedName>
    <definedName name="_xlnm.Database" localSheetId="35">#REF!</definedName>
    <definedName name="_xlnm.Database" localSheetId="36">#REF!</definedName>
    <definedName name="_xlnm.Database" localSheetId="39">#REF!</definedName>
    <definedName name="_xlnm.Database">#REF!</definedName>
    <definedName name="çoijupoil" localSheetId="39">#REF!</definedName>
    <definedName name="çoijupoil">#REF!</definedName>
    <definedName name="CRF_InventoryYear">[2]Sheet1!$C$6</definedName>
    <definedName name="CRF_Submission">[2]Sheet1!$C$30</definedName>
    <definedName name="euro" localSheetId="24">#REF!</definedName>
    <definedName name="euro" localSheetId="35">#REF!</definedName>
    <definedName name="euro" localSheetId="36">#REF!</definedName>
    <definedName name="euro" localSheetId="39">#REF!</definedName>
    <definedName name="euro">#REF!</definedName>
    <definedName name="fg" localSheetId="24">#REF!</definedName>
    <definedName name="fg" localSheetId="35">#REF!</definedName>
    <definedName name="fg" localSheetId="36">#REF!</definedName>
    <definedName name="fg" localSheetId="39">#REF!</definedName>
    <definedName name="fg">#REF!</definedName>
    <definedName name="FID_1">[3]AGR_Fuels!$A$2</definedName>
    <definedName name="HighwayShapeLength" localSheetId="24">#REF!</definedName>
    <definedName name="HighwayShapeLength" localSheetId="35">#REF!</definedName>
    <definedName name="HighwayShapeLength" localSheetId="36">#REF!</definedName>
    <definedName name="HighwayShapeLength" localSheetId="39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 localSheetId="24">#REF!</definedName>
    <definedName name="io" localSheetId="39">#REF!</definedName>
    <definedName name="io">#REF!</definedName>
    <definedName name="jkhuilgi" localSheetId="24">#REF!</definedName>
    <definedName name="jkhuilgi" localSheetId="35">#REF!</definedName>
    <definedName name="jkhuilgi" localSheetId="36">#REF!</definedName>
    <definedName name="jkhuilgi" localSheetId="39">#REF!</definedName>
    <definedName name="jkhuilgi">#REF!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LIXO" localSheetId="4">#REF!</definedName>
    <definedName name="LIXO" localSheetId="5">#REF!</definedName>
    <definedName name="LIXO" localSheetId="24">#REF!</definedName>
    <definedName name="LIXO" localSheetId="35">#REF!</definedName>
    <definedName name="LIXO" localSheetId="36">#REF!</definedName>
    <definedName name="LIXO" localSheetId="39">#REF!</definedName>
    <definedName name="LIXO">#REF!</definedName>
    <definedName name="LIXO10" localSheetId="4">#REF!</definedName>
    <definedName name="LIXO10" localSheetId="5">#REF!</definedName>
    <definedName name="LIXO10" localSheetId="24">#REF!</definedName>
    <definedName name="LIXO10" localSheetId="35">#REF!</definedName>
    <definedName name="LIXO10" localSheetId="36">#REF!</definedName>
    <definedName name="LIXO10" localSheetId="39">#REF!</definedName>
    <definedName name="LIXO10">#REF!</definedName>
    <definedName name="LIXO2" localSheetId="4">#REF!</definedName>
    <definedName name="LIXO2" localSheetId="5">#REF!</definedName>
    <definedName name="LIXO2" localSheetId="24">#REF!</definedName>
    <definedName name="LIXO2" localSheetId="35">#REF!</definedName>
    <definedName name="LIXO2" localSheetId="36">#REF!</definedName>
    <definedName name="LIXO2" localSheetId="39">#REF!</definedName>
    <definedName name="LIXO2">#REF!</definedName>
    <definedName name="lixo222" localSheetId="4">#REF!</definedName>
    <definedName name="lixo222" localSheetId="5">#REF!</definedName>
    <definedName name="lixo222" localSheetId="24">#REF!</definedName>
    <definedName name="lixo222" localSheetId="35">#REF!</definedName>
    <definedName name="lixo222" localSheetId="36">#REF!</definedName>
    <definedName name="lixo222" localSheetId="39">#REF!</definedName>
    <definedName name="lixo222">#REF!</definedName>
    <definedName name="LIxo4" localSheetId="4">#REF!</definedName>
    <definedName name="LIxo4" localSheetId="5">#REF!</definedName>
    <definedName name="LIxo4" localSheetId="24">#REF!</definedName>
    <definedName name="LIxo4" localSheetId="35">#REF!</definedName>
    <definedName name="LIxo4" localSheetId="36">#REF!</definedName>
    <definedName name="LIxo4" localSheetId="39">#REF!</definedName>
    <definedName name="LIxo4">#REF!</definedName>
    <definedName name="LIXO5" localSheetId="4">#REF!</definedName>
    <definedName name="LIXO5" localSheetId="5">#REF!</definedName>
    <definedName name="LIXO5" localSheetId="24">#REF!</definedName>
    <definedName name="LIXO5" localSheetId="35">#REF!</definedName>
    <definedName name="LIXO5" localSheetId="36">#REF!</definedName>
    <definedName name="LIXO5" localSheetId="39">#REF!</definedName>
    <definedName name="LIXO5">#REF!</definedName>
    <definedName name="LIXO7" localSheetId="4">#REF!</definedName>
    <definedName name="LIXO7" localSheetId="5">#REF!</definedName>
    <definedName name="LIXO7" localSheetId="24">#REF!</definedName>
    <definedName name="LIXO7" localSheetId="35">#REF!</definedName>
    <definedName name="LIXO7" localSheetId="36">#REF!</definedName>
    <definedName name="LIXO7" localSheetId="39">#REF!</definedName>
    <definedName name="LIXO7">#REF!</definedName>
    <definedName name="lixo77" localSheetId="4">#REF!</definedName>
    <definedName name="lixo77" localSheetId="5">#REF!</definedName>
    <definedName name="lixo77" localSheetId="24">#REF!</definedName>
    <definedName name="lixo77" localSheetId="35">#REF!</definedName>
    <definedName name="lixo77" localSheetId="36">#REF!</definedName>
    <definedName name="lixo77" localSheetId="39">#REF!</definedName>
    <definedName name="lixo77">#REF!</definedName>
    <definedName name="LIXO9" localSheetId="4">#REF!</definedName>
    <definedName name="LIXO9" localSheetId="5">#REF!</definedName>
    <definedName name="LIXO9" localSheetId="24">#REF!</definedName>
    <definedName name="LIXO9" localSheetId="35">#REF!</definedName>
    <definedName name="LIXO9" localSheetId="36">#REF!</definedName>
    <definedName name="LIXO9" localSheetId="39">#REF!</definedName>
    <definedName name="LIXO9">#REF!</definedName>
    <definedName name="lixxx" localSheetId="4">#REF!</definedName>
    <definedName name="lixxx" localSheetId="5">#REF!</definedName>
    <definedName name="lixxx" localSheetId="24">#REF!</definedName>
    <definedName name="lixxx" localSheetId="35">#REF!</definedName>
    <definedName name="lixxx" localSheetId="36">#REF!</definedName>
    <definedName name="lixxx" localSheetId="39">#REF!</definedName>
    <definedName name="lixxx">#REF!</definedName>
    <definedName name="NUTS98" localSheetId="4">#REF!</definedName>
    <definedName name="NUTS98" localSheetId="5">#REF!</definedName>
    <definedName name="NUTS98" localSheetId="24">#REF!</definedName>
    <definedName name="NUTS98" localSheetId="35">#REF!</definedName>
    <definedName name="NUTS98" localSheetId="36">#REF!</definedName>
    <definedName name="NUTS98" localSheetId="39">#REF!</definedName>
    <definedName name="NUTS98">#REF!</definedName>
    <definedName name="oscar" localSheetId="24">#REF!</definedName>
    <definedName name="oscar" localSheetId="35">#REF!</definedName>
    <definedName name="oscar" localSheetId="36">#REF!</definedName>
    <definedName name="oscar" localSheetId="39">#REF!</definedName>
    <definedName name="oscar">#REF!</definedName>
    <definedName name="p">[1]Textes!$A$7:$X$176</definedName>
    <definedName name="pays">[1]Textes!$A$201:$Y$228</definedName>
    <definedName name="Print_Area_MI" localSheetId="4">#REF!</definedName>
    <definedName name="Print_Area_MI" localSheetId="5">#REF!</definedName>
    <definedName name="Print_Area_MI" localSheetId="24">#REF!</definedName>
    <definedName name="Print_Area_MI" localSheetId="35">#REF!</definedName>
    <definedName name="Print_Area_MI" localSheetId="36">#REF!</definedName>
    <definedName name="Print_Area_MI" localSheetId="39">#REF!</definedName>
    <definedName name="Print_Area_MI">#REF!</definedName>
    <definedName name="Prod">[4]Textes!$A$7:$X$176</definedName>
    <definedName name="q">[1]Textes!$B$1</definedName>
    <definedName name="q_4.3" localSheetId="24">#REF!</definedName>
    <definedName name="q_4.3" localSheetId="35">#REF!</definedName>
    <definedName name="q_4.3" localSheetId="36">#REF!</definedName>
    <definedName name="q_4.3" localSheetId="39">#REF!</definedName>
    <definedName name="q_4.3">#REF!</definedName>
    <definedName name="QP_QC_1999" localSheetId="4">#REF!</definedName>
    <definedName name="QP_QC_1999" localSheetId="5">#REF!</definedName>
    <definedName name="QP_QC_1999" localSheetId="24">#REF!</definedName>
    <definedName name="QP_QC_1999" localSheetId="35">#REF!</definedName>
    <definedName name="QP_QC_1999" localSheetId="36">#REF!</definedName>
    <definedName name="QP_QC_1999" localSheetId="39">#REF!</definedName>
    <definedName name="QP_QC_1999">#REF!</definedName>
    <definedName name="SPSS" localSheetId="4">#REF!</definedName>
    <definedName name="SPSS" localSheetId="5">#REF!</definedName>
    <definedName name="SPSS" localSheetId="24">#REF!</definedName>
    <definedName name="SPSS" localSheetId="35">#REF!</definedName>
    <definedName name="SPSS" localSheetId="36">#REF!</definedName>
    <definedName name="SPSS" localSheetId="39">#REF!</definedName>
    <definedName name="SPSS">#REF!</definedName>
    <definedName name="tipo">[5]Início!$A$113:$A$121</definedName>
    <definedName name="tipo2">[5]Início!$A$120:$A$121</definedName>
    <definedName name="titres">[4]Textes!$A$179:$Z$197</definedName>
    <definedName name="Titulo" localSheetId="4">#REF!</definedName>
    <definedName name="Titulo" localSheetId="5">#REF!</definedName>
    <definedName name="Titulo" localSheetId="24">#REF!</definedName>
    <definedName name="Titulo" localSheetId="35">#REF!</definedName>
    <definedName name="Titulo" localSheetId="36">#REF!</definedName>
    <definedName name="Titulo" localSheetId="39">#REF!</definedName>
    <definedName name="Titulo">#REF!</definedName>
    <definedName name="_xlnm.Print_Titles" localSheetId="23">II.5!$1:$1</definedName>
    <definedName name="_xlnm.Print_Titles" localSheetId="24">II.6!$1:$4</definedName>
    <definedName name="_xlnm.Print_Titles" localSheetId="26">III.2!$B:$B</definedName>
    <definedName name="_xlnm.Print_Titles" localSheetId="27">III.3!$B:$B</definedName>
    <definedName name="_xlnm.Print_Titles" localSheetId="28">III.4!$C:$C</definedName>
    <definedName name="Todo" localSheetId="4">#REF!</definedName>
    <definedName name="Todo" localSheetId="5">#REF!</definedName>
    <definedName name="Todo" localSheetId="24">#REF!</definedName>
    <definedName name="Todo" localSheetId="35">#REF!</definedName>
    <definedName name="Todo" localSheetId="36">#REF!</definedName>
    <definedName name="Todo" localSheetId="39">#REF!</definedName>
    <definedName name="Todo">#REF!</definedName>
    <definedName name="Z_3D7B5090_01D1_4F9C_93B2_672218E7CFBE_.wvu.PrintArea" localSheetId="33" hidden="1">III.9!#REF!</definedName>
    <definedName name="Z_3D7B5090_01D1_4F9C_93B2_672218E7CFBE_.wvu.PrintArea" localSheetId="34" hidden="1">IV.1!$B$1:$G$64</definedName>
    <definedName name="Z_3D7B5090_01D1_4F9C_93B2_672218E7CFBE_.wvu.PrintArea" localSheetId="35" hidden="1">IV.2!$B$1:$G$34</definedName>
    <definedName name="Z_3D7B5090_01D1_4F9C_93B2_672218E7CFBE_.wvu.PrintArea" localSheetId="36" hidden="1">IV.3!$B$1:$G$51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75" l="1"/>
  <c r="L25" i="75"/>
  <c r="M24" i="75"/>
  <c r="L24" i="75"/>
  <c r="M23" i="75"/>
  <c r="L23" i="75"/>
  <c r="M22" i="75"/>
  <c r="L22" i="75"/>
  <c r="M21" i="75"/>
  <c r="L21" i="75"/>
  <c r="M20" i="75"/>
  <c r="L20" i="75"/>
  <c r="M19" i="75"/>
  <c r="L19" i="75"/>
  <c r="M18" i="75"/>
  <c r="L18" i="75"/>
  <c r="M17" i="75"/>
  <c r="L17" i="75"/>
  <c r="M16" i="75"/>
  <c r="L16" i="75"/>
  <c r="M15" i="75"/>
  <c r="L15" i="75"/>
  <c r="M14" i="75"/>
  <c r="L14" i="75"/>
  <c r="K13" i="75"/>
  <c r="J13" i="75"/>
  <c r="I13" i="75"/>
  <c r="H13" i="75"/>
  <c r="G13" i="75"/>
  <c r="F13" i="75"/>
  <c r="E13" i="75"/>
  <c r="D13" i="75"/>
  <c r="K12" i="75"/>
  <c r="J12" i="75"/>
  <c r="I12" i="75"/>
  <c r="H12" i="75"/>
  <c r="G12" i="75"/>
  <c r="F12" i="75"/>
  <c r="E12" i="75"/>
  <c r="D12" i="75"/>
  <c r="M11" i="75"/>
  <c r="L11" i="75"/>
  <c r="M10" i="75"/>
  <c r="L10" i="75"/>
  <c r="M9" i="75"/>
  <c r="L9" i="75"/>
  <c r="M8" i="75"/>
  <c r="L8" i="75"/>
  <c r="G7" i="72"/>
  <c r="D30" i="63"/>
  <c r="D26" i="63"/>
  <c r="D20" i="63"/>
  <c r="D12" i="63"/>
  <c r="D11" i="63"/>
  <c r="D45" i="62"/>
  <c r="D44" i="62"/>
  <c r="D36" i="62"/>
  <c r="D31" i="62"/>
  <c r="D30" i="62"/>
  <c r="D25" i="62"/>
  <c r="D24" i="62"/>
  <c r="D14" i="62"/>
  <c r="D13" i="62"/>
  <c r="D12" i="62"/>
  <c r="L13" i="75" l="1"/>
  <c r="L12" i="75"/>
  <c r="M12" i="75"/>
  <c r="M13" i="75"/>
  <c r="D25" i="63"/>
</calcChain>
</file>

<file path=xl/sharedStrings.xml><?xml version="1.0" encoding="utf-8"?>
<sst xmlns="http://schemas.openxmlformats.org/spreadsheetml/2006/main" count="1855" uniqueCount="633">
  <si>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</si>
  <si>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</si>
  <si>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</si>
  <si>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</si>
  <si>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</si>
  <si>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</si>
  <si>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</si>
  <si>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</si>
  <si>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</si>
  <si>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</si>
  <si>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</si>
  <si>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</si>
  <si>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</si>
  <si>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</si>
  <si>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</si>
  <si>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</si>
  <si>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</si>
  <si>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</si>
  <si>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</si>
  <si>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</si>
  <si>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</si>
  <si>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</si>
  <si>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</si>
  <si>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</si>
  <si>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</si>
  <si>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</si>
  <si>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</si>
  <si>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</si>
  <si>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</si>
  <si>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</si>
  <si>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</si>
  <si>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</si>
  <si>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</si>
  <si>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</si>
  <si>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</si>
  <si>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</si>
  <si>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</si>
  <si>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</si>
  <si>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</si>
  <si>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</si>
  <si>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</si>
  <si>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</si>
  <si>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</si>
  <si>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</si>
  <si>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</si>
  <si>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</si>
  <si>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</si>
  <si>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</si>
  <si>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</si>
  <si>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</si>
  <si>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</si>
  <si>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</si>
  <si>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</si>
  <si>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</si>
  <si>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</si>
  <si>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</si>
  <si>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</si>
  <si>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</si>
  <si>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</si>
  <si>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</si>
  <si>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</si>
  <si>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</si>
  <si>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</si>
  <si>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</si>
  <si>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</si>
  <si>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</si>
  <si>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</si>
  <si>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</si>
  <si>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</si>
  <si>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</si>
  <si>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</si>
  <si>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</si>
  <si>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</si>
  <si>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</si>
  <si>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</si>
  <si>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</si>
  <si>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</si>
  <si>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</si>
  <si>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</si>
  <si>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</si>
  <si>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</si>
  <si>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Anoneira</t>
  </si>
  <si>
    <t>Bananeira</t>
  </si>
  <si>
    <t>Maracujazeiro</t>
  </si>
  <si>
    <t>Outras</t>
  </si>
  <si>
    <t>Acelga</t>
  </si>
  <si>
    <t>Alho francês</t>
  </si>
  <si>
    <t>Beringela</t>
  </si>
  <si>
    <t>Beterraba</t>
  </si>
  <si>
    <t>Coentros</t>
  </si>
  <si>
    <t>Pepino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</si>
  <si>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</si>
  <si>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</si>
  <si>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</si>
  <si>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</si>
  <si>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</si>
  <si>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</si>
  <si>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</si>
  <si>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</si>
  <si>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</si>
  <si>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</si>
  <si>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</si>
  <si>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</si>
  <si>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</si>
  <si>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</si>
  <si>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</si>
  <si>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</si>
  <si>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</si>
  <si>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</si>
  <si>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</si>
  <si>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</si>
  <si>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</si>
  <si>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</si>
  <si>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</si>
  <si>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</si>
  <si>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</si>
  <si>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</si>
  <si>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</si>
  <si>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</si>
  <si>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</si>
  <si>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</si>
  <si>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</si>
  <si>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</si>
  <si>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</si>
  <si>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</si>
  <si>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</si>
  <si>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</si>
  <si>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</si>
  <si>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</si>
  <si>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</si>
  <si>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</si>
  <si>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</si>
  <si>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</si>
  <si>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</si>
  <si>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</si>
  <si>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</si>
  <si>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</si>
  <si>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</si>
  <si>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</si>
  <si>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</si>
  <si>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</si>
  <si>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</si>
  <si>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</si>
  <si>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</si>
  <si>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</si>
  <si>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</si>
  <si>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</si>
  <si>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</si>
  <si>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</si>
  <si>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</si>
  <si>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</si>
  <si>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</si>
  <si>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</si>
  <si>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</si>
  <si>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</si>
  <si>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</si>
  <si>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</si>
  <si>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</si>
  <si>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</si>
  <si>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</si>
  <si>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</si>
  <si>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</si>
  <si>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</si>
  <si>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</si>
  <si>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</si>
  <si>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</si>
  <si>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</si>
  <si>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</si>
  <si>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</si>
  <si>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</si>
  <si>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</si>
  <si>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</si>
  <si>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</si>
  <si>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</si>
  <si>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</si>
  <si>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</si>
  <si>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</si>
  <si>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</si>
  <si>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</si>
  <si>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</si>
  <si>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</si>
  <si>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</si>
  <si>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</si>
  <si>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</si>
  <si>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</si>
  <si>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</si>
  <si>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</si>
  <si>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</si>
  <si>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</si>
  <si>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</si>
  <si>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</si>
  <si>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</si>
  <si>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</si>
  <si>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Feijão maduro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</si>
  <si>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</si>
  <si>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</si>
  <si>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</si>
  <si>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</si>
  <si>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</si>
  <si>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</si>
  <si>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</si>
  <si>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</si>
  <si>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</si>
  <si>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</si>
  <si>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</si>
  <si>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</si>
  <si>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</si>
  <si>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</si>
  <si>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</si>
  <si>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</si>
  <si>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</si>
  <si>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</si>
  <si>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</si>
  <si>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</si>
  <si>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</si>
  <si>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</si>
  <si>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</si>
  <si>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</si>
  <si>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</si>
  <si>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</si>
  <si>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</si>
  <si>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</si>
  <si>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</si>
  <si>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</si>
  <si>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</si>
  <si>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</si>
  <si>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</si>
  <si>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</si>
  <si>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</si>
  <si>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</si>
  <si>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</si>
  <si>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</si>
  <si>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</si>
  <si>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</si>
  <si>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</si>
  <si>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</si>
  <si>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</si>
  <si>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</si>
  <si>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</si>
  <si>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</si>
  <si>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</si>
  <si>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</si>
  <si>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</si>
  <si>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</si>
  <si>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</si>
  <si>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</si>
  <si>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</si>
  <si>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</si>
  <si>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</si>
  <si>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</si>
  <si>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</si>
  <si>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</si>
  <si>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</si>
  <si>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</si>
  <si>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</si>
  <si>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</si>
  <si>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</si>
  <si>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</si>
  <si>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</si>
  <si>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</si>
  <si>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</si>
  <si>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</si>
  <si>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</si>
  <si>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</si>
  <si>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</si>
  <si>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</si>
  <si>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</si>
  <si>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</si>
  <si>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</si>
  <si>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</si>
  <si>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</si>
  <si>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</si>
  <si>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</si>
  <si>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</si>
  <si>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</si>
  <si>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</si>
  <si>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</si>
  <si>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</si>
  <si>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</si>
  <si>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</si>
  <si>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Energia e lubrificantes</t>
  </si>
  <si>
    <t>Alimentos para animais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</si>
  <si>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</si>
  <si>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</si>
  <si>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</si>
  <si>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</si>
  <si>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</si>
  <si>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</si>
  <si>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</si>
  <si>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Tinta negra</t>
  </si>
  <si>
    <t>milhares de litros</t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</si>
  <si>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</si>
  <si>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</si>
  <si>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</si>
  <si>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</si>
  <si>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</si>
  <si>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</si>
  <si>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</si>
  <si>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</si>
  <si>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</si>
  <si>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</si>
  <si>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</si>
  <si>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</si>
  <si>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</si>
  <si>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Outras hortícolas</t>
  </si>
  <si>
    <t>Outras ornamentais</t>
  </si>
  <si>
    <t>Cimbídios</t>
  </si>
  <si>
    <t>Primeira categoria</t>
  </si>
  <si>
    <t>Segunda categoria</t>
  </si>
  <si>
    <t xml:space="preserve">Total de floresta </t>
  </si>
  <si>
    <t>5=3-4</t>
  </si>
  <si>
    <t>3=1-2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</si>
  <si>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</si>
  <si>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</si>
  <si>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</si>
  <si>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</si>
  <si>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</si>
  <si>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</si>
  <si>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</si>
  <si>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</si>
  <si>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</si>
  <si>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</si>
  <si>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</si>
  <si>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</si>
  <si>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</si>
  <si>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</si>
  <si>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</si>
  <si>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</si>
  <si>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</si>
  <si>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</si>
  <si>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</si>
  <si>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</si>
  <si>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</si>
  <si>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</si>
  <si>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</si>
  <si>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</si>
  <si>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</si>
  <si>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</si>
  <si>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</si>
  <si>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</si>
  <si>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</si>
  <si>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</si>
  <si>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</si>
  <si>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</si>
  <si>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</si>
  <si>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</si>
  <si>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</si>
  <si>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</si>
  <si>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</si>
  <si>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</si>
  <si>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</si>
  <si>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</si>
  <si>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</si>
  <si>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</si>
  <si>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</si>
  <si>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</si>
  <si>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</si>
  <si>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</si>
  <si>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</si>
  <si>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</si>
  <si>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</si>
  <si>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</si>
  <si>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</si>
  <si>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</si>
  <si>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</si>
  <si>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</si>
  <si>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</si>
  <si>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</si>
  <si>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</si>
  <si>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</si>
  <si>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</si>
  <si>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</si>
  <si>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</si>
  <si>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</si>
  <si>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</si>
  <si>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</si>
  <si>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</si>
  <si>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</si>
  <si>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</si>
  <si>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Unidades de Trabalho-Ano</t>
  </si>
  <si>
    <t>Total (UTA)</t>
  </si>
  <si>
    <t>Produtor</t>
  </si>
  <si>
    <t>Cônjuge</t>
  </si>
  <si>
    <t>Outros membros da família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</si>
  <si>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</si>
  <si>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</si>
  <si>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</si>
  <si>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</si>
  <si>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</si>
  <si>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</si>
  <si>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</si>
  <si>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</si>
  <si>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Cana sacarina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</si>
  <si>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</si>
  <si>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</si>
  <si>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</si>
  <si>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</si>
  <si>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</si>
  <si>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</si>
  <si>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</si>
  <si>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</si>
  <si>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</si>
  <si>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</si>
  <si>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</si>
  <si>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</si>
  <si>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</si>
  <si>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</si>
  <si>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</si>
  <si>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</si>
  <si>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</si>
  <si>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</si>
  <si>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</si>
  <si>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</si>
  <si>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</si>
  <si>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</si>
  <si>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</si>
  <si>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</si>
  <si>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</si>
  <si>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</si>
  <si>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</si>
  <si>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</si>
  <si>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</si>
  <si>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</si>
  <si>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</si>
  <si>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</si>
  <si>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</si>
  <si>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</si>
  <si>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</si>
  <si>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</si>
  <si>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</si>
  <si>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</si>
  <si>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</si>
  <si>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</si>
  <si>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</si>
  <si>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</si>
  <si>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</si>
  <si>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</si>
  <si>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</si>
  <si>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</si>
  <si>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Malvas (Gerânios)</t>
  </si>
  <si>
    <t>Maravilhas</t>
  </si>
  <si>
    <t xml:space="preserve">Viola 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</si>
  <si>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</si>
  <si>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</si>
  <si>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</si>
  <si>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</si>
  <si>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</si>
  <si>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</si>
  <si>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</si>
  <si>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</si>
  <si>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</si>
  <si>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</si>
  <si>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</si>
  <si>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</si>
  <si>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</si>
  <si>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</si>
  <si>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 xml:space="preserve">     Medicamentos</t>
  </si>
  <si>
    <t xml:space="preserve">            Farmacológicos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</si>
  <si>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</si>
  <si>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</si>
  <si>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</si>
  <si>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</si>
  <si>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</si>
  <si>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</si>
  <si>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</si>
  <si>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</si>
  <si>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</si>
  <si>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</si>
  <si>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</si>
  <si>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</si>
  <si>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</si>
  <si>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</si>
  <si>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</si>
  <si>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</si>
  <si>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</si>
  <si>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</si>
  <si>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</si>
  <si>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</si>
  <si>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</si>
  <si>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</si>
  <si>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</si>
  <si>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</si>
  <si>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</si>
  <si>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</si>
  <si>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</si>
  <si>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</si>
  <si>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</si>
  <si>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</si>
  <si>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</si>
  <si>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</si>
  <si>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</si>
  <si>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</si>
  <si>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</si>
  <si>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I.10 - Produtores e áreas em modo de produção biológico (MPB)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</si>
  <si>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</si>
  <si>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</si>
  <si>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</si>
  <si>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</si>
  <si>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</si>
  <si>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</si>
  <si>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</si>
  <si>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</si>
  <si>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</si>
  <si>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</si>
  <si>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</si>
  <si>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</si>
  <si>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</si>
  <si>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</si>
  <si>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</si>
  <si>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</si>
  <si>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</si>
  <si>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</si>
  <si>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</si>
  <si>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</si>
  <si>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 xml:space="preserve">Cereja </t>
  </si>
  <si>
    <t>Fruticultura subtropical</t>
  </si>
  <si>
    <t>III.9 - Principais expedições de produtos agrícolas</t>
  </si>
  <si>
    <t>III.9 - Principais expedições de produtos Agrícolas</t>
  </si>
  <si>
    <t>Flores (N.º)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</si>
  <si>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</si>
  <si>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</si>
  <si>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</si>
  <si>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</si>
  <si>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</si>
  <si>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I.16 - Produção de ovos e abate de frango</t>
  </si>
  <si>
    <t>(1) Inclui a horta familiar.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</si>
  <si>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(1) A superfície ocupada pelas árvores de fruto engloba os pomares em povoamento regular, assim como a correspondente à dos pés dispersos.                  </t>
    </r>
  </si>
  <si>
    <t>(5) Outros "Vinhos"  - Vinhos produzidos na RAM sem DO e sem IG.</t>
  </si>
  <si>
    <t>Vinho licoroso com DO</t>
  </si>
  <si>
    <t>Vinho com DO "Madeira" (1)</t>
  </si>
  <si>
    <t xml:space="preserve">Vinho licoroso (2)   </t>
  </si>
  <si>
    <t>Vinho com DO «Madeirense» (3)</t>
  </si>
  <si>
    <t>Vinho com IG "Terras Madeirenses" (4)</t>
  </si>
  <si>
    <t>Outros vinhos (5)</t>
  </si>
  <si>
    <t>(1) Vinho com "DO «Madeira»"  - vinho licoroso com denominação de origem «Madeira».</t>
  </si>
  <si>
    <t>(2) Vinho Licoroso - Vinho licoroso produzido na RAM suscetível de obter a "DO «Madeira»".</t>
  </si>
  <si>
    <t>(3) Vinho com "DO «Madeirense»" - vinho com denominação de origem «Madeirense».</t>
  </si>
  <si>
    <t>(4) Vinho com  "IG «Terras Madeirenses»" - vinho com indicação geográfica «Terras Madeirenses».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</si>
  <si>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 - Instituto Nacional de Estatística, Contas Económicas da Agricultura Regionais, base 2016</t>
    </r>
  </si>
  <si>
    <t>Despesas Veterinárias</t>
  </si>
  <si>
    <t xml:space="preserve">            Imunológicos</t>
  </si>
  <si>
    <t>Eletricidade</t>
  </si>
  <si>
    <t>Vinho de qualidade (DO)</t>
  </si>
  <si>
    <t>Maçã (var. exóticas)</t>
  </si>
  <si>
    <t>Maçã Regional</t>
  </si>
  <si>
    <t>Frutos Vermelhos</t>
  </si>
  <si>
    <t>Unid.</t>
  </si>
  <si>
    <t xml:space="preserve">Dourada </t>
  </si>
  <si>
    <t>Vendas</t>
  </si>
  <si>
    <t>Mercados:</t>
  </si>
  <si>
    <t>Euros</t>
  </si>
  <si>
    <t>Regional</t>
  </si>
  <si>
    <t>Continente e Açores</t>
  </si>
  <si>
    <t>Comunitário (UE)</t>
  </si>
  <si>
    <t>Outros(fora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</si>
  <si>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</si>
  <si>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t>Residentes com carta do Continente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</si>
  <si>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IFCN - Instituto das Florestas e Conservação da Natureza IP-RAM</t>
    </r>
  </si>
  <si>
    <t xml:space="preserve">Região Autónoma da Madeira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</si>
  <si>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</si>
  <si>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2019</t>
    </r>
  </si>
  <si>
    <t>I.3 - População agrícola familiar e produtores agrícolas na RAM - 2009/2019</t>
  </si>
  <si>
    <t>I.2 - Explorações por natureza jurídica do produtor, classes de UTA, dimensão económica e orientação técnico-económica (OTE) - 2009/2019</t>
  </si>
  <si>
    <t>I.1 - Utilização das terras, efetivos animais e máquinas agrícolas - 2009/2019</t>
  </si>
  <si>
    <t>Do qual:</t>
  </si>
  <si>
    <t>II.6 - Produção e vendas resultantes da atividade de aquicultura por mercados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</si>
  <si>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DRA - Direção Regional de Agricultura e Desenvolvimento Rural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</si>
  <si>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Desenvolvimento rural e IVBAM - Instituto do Vinho, Bordado e Artesanato da Madeira, I.P.</t>
    </r>
  </si>
  <si>
    <t>DRA - Direção Regional de Agricultura e Desenvolvimento Rural</t>
  </si>
  <si>
    <t>Pêra</t>
  </si>
  <si>
    <t>Tomate arbóreo</t>
  </si>
  <si>
    <t>Culturas Temporárias</t>
  </si>
  <si>
    <t>Plantas Aromáticas e Medicinais</t>
  </si>
  <si>
    <t>Outras culturas Temporárias</t>
  </si>
  <si>
    <t>I.4 - Mão de obra agrícola não familiar e unidades de trabalho-ano (UTA) nas explorações agrícolas da RAM - 2009/2019</t>
  </si>
  <si>
    <t>Mão de obra familiar</t>
  </si>
  <si>
    <t>Mão de obra não familiar</t>
  </si>
  <si>
    <t>Volume de mão de obra agrícola</t>
  </si>
  <si>
    <t>Homens (n.º dias)</t>
  </si>
  <si>
    <t>Mulheres (n.º dias)</t>
  </si>
  <si>
    <t>Couve flor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</si>
  <si>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e Desenvolvimento Rural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</si>
  <si>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</si>
  <si>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t>Trabalhadores não contratados diretamente pelo produtor (n.º horas)</t>
  </si>
  <si>
    <t xml:space="preserve">V.3 - Licenças de corte </t>
  </si>
  <si>
    <t>Área abrangida pelo corte</t>
  </si>
  <si>
    <r>
      <t>Nota:</t>
    </r>
    <r>
      <rPr>
        <sz val="7"/>
        <rFont val="Arial"/>
        <family val="2"/>
      </rPr>
      <t xml:space="preserve"> Só a partir de 2021 passou a ser apurada a área de corte</t>
    </r>
  </si>
  <si>
    <t>Couves (exceto couve flor)</t>
  </si>
  <si>
    <t>Cartas de Caçador</t>
  </si>
  <si>
    <t xml:space="preserve">V.2 - Cartas de caçador e licenças de caça  </t>
  </si>
  <si>
    <t xml:space="preserve">Licenças de caça </t>
  </si>
  <si>
    <t>V.2 - Cartas de caçador e licenças de caça</t>
  </si>
  <si>
    <t>V.1 - Superfície florestal</t>
  </si>
  <si>
    <t xml:space="preserve">V.1 - Superfície florestal </t>
  </si>
  <si>
    <t>Licenças concedidas</t>
  </si>
  <si>
    <t>Noz</t>
  </si>
  <si>
    <t>(Voltar ao índice)</t>
  </si>
  <si>
    <t>2022Po</t>
  </si>
  <si>
    <t>II.3 - Embarcações licenciadas por tipo de arte</t>
  </si>
  <si>
    <t>II.3 - Embrcações licenciadas por tipo de arte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</si>
  <si>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Em 2022 passou a ser considerado o número de embarcações com licença para cada um dos tipos de artes. A linha de total corrresponde ao total de embarcações licenciadas, mas não resulta do total das colunas por arte, porque cada embarcação pode estar licenciada para várias artes.</t>
    </r>
  </si>
  <si>
    <t>Figo</t>
  </si>
  <si>
    <t>…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</si>
  <si>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Número de viticultores por freguesia de residência (a freguesia de residência do viticultor nem sempre coincide com a freguesia de localização da parcela).</t>
    </r>
  </si>
  <si>
    <t>2023Po</t>
  </si>
  <si>
    <r>
      <t xml:space="preserve">2022 </t>
    </r>
    <r>
      <rPr>
        <b/>
        <vertAlign val="superscript"/>
        <sz val="8"/>
        <color theme="0"/>
        <rFont val="Arial"/>
        <family val="2"/>
      </rPr>
      <t>Rv</t>
    </r>
  </si>
  <si>
    <t>III.1 - Principais agregados das contas económicas da agricultura regionais (1995 - 2022Po)</t>
  </si>
  <si>
    <t>III.2 - Produção por tipo de bens e serviços (1995 - 2022Po)</t>
  </si>
  <si>
    <t>III.3 - Produção animal (1995 - 2022Po)</t>
  </si>
  <si>
    <t>III.4 - Produção vegetal por tipo de bens (1995 - 2022Po)</t>
  </si>
  <si>
    <t>III.5 - Consumo intermédio por tipo de bens e serviços  (1995 - 2022Po)</t>
  </si>
  <si>
    <t>III.6 - Formação bruta de capital fixo (1995 - 2022Po)</t>
  </si>
  <si>
    <t>III.7 - Transferências de capital (1995 - 2022Po)</t>
  </si>
  <si>
    <t xml:space="preserve"> III.8 - Volume de mão de obra (1995 - 2022Po)</t>
  </si>
  <si>
    <t>ESTATÍSTICAS DA AGRICULTURA E PESCA - ANO 2023</t>
  </si>
  <si>
    <t>Outros citrinos</t>
  </si>
  <si>
    <t>Outros Frutos Secos</t>
  </si>
  <si>
    <t>Outras Superficies</t>
  </si>
  <si>
    <t>II.6 Produção e vendas resultantes da atividade de aquicultura por mercados</t>
  </si>
  <si>
    <t>IV.3 - Preços dos produtos agrícolas no produtor (2010 - 2023)</t>
  </si>
  <si>
    <r>
      <t xml:space="preserve">2020 </t>
    </r>
    <r>
      <rPr>
        <b/>
        <vertAlign val="superscript"/>
        <sz val="8"/>
        <color theme="0"/>
        <rFont val="Arial"/>
        <family val="2"/>
      </rPr>
      <t>Rv</t>
    </r>
  </si>
  <si>
    <r>
      <t>2021</t>
    </r>
    <r>
      <rPr>
        <b/>
        <vertAlign val="superscript"/>
        <sz val="8"/>
        <color theme="0"/>
        <rFont val="Arial"/>
        <family val="2"/>
      </rPr>
      <t xml:space="preserve"> Rv</t>
    </r>
  </si>
  <si>
    <r>
      <t>2022</t>
    </r>
    <r>
      <rPr>
        <b/>
        <vertAlign val="superscript"/>
        <sz val="8"/>
        <color theme="0"/>
        <rFont val="Arial"/>
        <family val="2"/>
      </rPr>
      <t xml:space="preserve"> Rv</t>
    </r>
  </si>
  <si>
    <t>IV.1 - Índice de preços, no produtor, de produtos agrícolas (2021 - 2023)</t>
  </si>
  <si>
    <t>Base (2020 = 100)</t>
  </si>
  <si>
    <t>III.8 - Volume de mão de obra (1995 - 2022Po)</t>
  </si>
  <si>
    <t>IV.2 - Índice de preços dos meios de produção de consumo corrente (2021 - 2023)</t>
  </si>
  <si>
    <t>1.º Trimestre</t>
  </si>
  <si>
    <t>2.º Trimestre</t>
  </si>
  <si>
    <t>3.º Trimestre</t>
  </si>
  <si>
    <t>4.º Trimestre</t>
  </si>
  <si>
    <t xml:space="preserve">Variação (%) </t>
  </si>
  <si>
    <r>
      <t>I.8 - Espécies de permanentes vendidas por viveiristas regionais</t>
    </r>
    <r>
      <rPr>
        <b/>
        <vertAlign val="superscript"/>
        <sz val="10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</si>
</sst>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##\ ###.00"/>
    <numFmt numFmtId="194" formatCode="###\ ###.00"/>
    <numFmt numFmtId="195" formatCode="##\ ###\ ###"/>
  </numFmts>
  <fonts count="8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vertAlign val="superscript"/>
      <sz val="8"/>
      <color theme="0"/>
      <name val="Arial"/>
      <family val="2"/>
    </font>
    <font>
      <b/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</borders>
  <cellStyleXfs count="1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1" applyNumberFormat="0" applyBorder="0" applyProtection="0">
      <alignment horizontal="center"/>
    </xf>
    <xf numFmtId="0" fontId="44" fillId="0" borderId="1" applyNumberFormat="0" applyBorder="0" applyProtection="0">
      <alignment horizontal="center"/>
    </xf>
    <xf numFmtId="0" fontId="18" fillId="22" borderId="2" applyNumberFormat="0" applyAlignment="0" applyProtection="0"/>
    <xf numFmtId="0" fontId="19" fillId="23" borderId="3" applyNumberFormat="0" applyAlignment="0" applyProtection="0"/>
    <xf numFmtId="188" fontId="3" fillId="0" borderId="0" applyFont="0" applyFill="0" applyBorder="0" applyAlignment="0" applyProtection="0"/>
    <xf numFmtId="0" fontId="20" fillId="0" borderId="0" applyFill="0" applyBorder="0" applyProtection="0"/>
    <xf numFmtId="0" fontId="37" fillId="0" borderId="0">
      <alignment vertical="top"/>
    </xf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6" fillId="7" borderId="2" applyNumberFormat="0" applyAlignment="0" applyProtection="0"/>
    <xf numFmtId="186" fontId="27" fillId="0" borderId="7" applyNumberFormat="0" applyFont="0" applyFill="0" applyAlignment="0" applyProtection="0"/>
    <xf numFmtId="186" fontId="27" fillId="0" borderId="8" applyNumberFormat="0" applyFont="0" applyFill="0" applyAlignment="0" applyProtection="0"/>
    <xf numFmtId="0" fontId="28" fillId="0" borderId="9" applyNumberFormat="0" applyFill="0" applyAlignment="0" applyProtection="0"/>
    <xf numFmtId="192" fontId="9" fillId="0" borderId="0" applyFont="0" applyFill="0" applyBorder="0" applyAlignment="0" applyProtection="0"/>
    <xf numFmtId="0" fontId="29" fillId="13" borderId="0" applyNumberFormat="0" applyBorder="0" applyAlignment="0" applyProtection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0" fillId="0" borderId="0"/>
    <xf numFmtId="0" fontId="60" fillId="0" borderId="0"/>
    <xf numFmtId="0" fontId="9" fillId="0" borderId="0"/>
    <xf numFmtId="0" fontId="37" fillId="0" borderId="0">
      <alignment vertical="top"/>
    </xf>
    <xf numFmtId="0" fontId="11" fillId="0" borderId="0">
      <alignment vertical="top"/>
    </xf>
    <xf numFmtId="0" fontId="5" fillId="0" borderId="0"/>
    <xf numFmtId="0" fontId="5" fillId="0" borderId="0"/>
    <xf numFmtId="0" fontId="30" fillId="0" borderId="0"/>
    <xf numFmtId="0" fontId="3" fillId="10" borderId="10" applyNumberFormat="0" applyFont="0" applyAlignment="0" applyProtection="0"/>
    <xf numFmtId="0" fontId="17" fillId="24" borderId="11" applyNumberFormat="0" applyBorder="0" applyProtection="0">
      <alignment horizontal="center"/>
    </xf>
    <xf numFmtId="0" fontId="31" fillId="22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0" applyNumberFormat="0" applyFill="0" applyProtection="0"/>
    <xf numFmtId="0" fontId="38" fillId="0" borderId="0"/>
    <xf numFmtId="0" fontId="20" fillId="0" borderId="0" applyNumberFormat="0"/>
    <xf numFmtId="0" fontId="17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17" fillId="0" borderId="13" applyBorder="0">
      <alignment horizontal="left"/>
    </xf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186" fontId="36" fillId="0" borderId="0" applyNumberFormat="0" applyFont="0" applyFill="0" applyAlignment="0" applyProtection="0"/>
    <xf numFmtId="0" fontId="11" fillId="0" borderId="0">
      <alignment vertical="top"/>
    </xf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10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669">
    <xf numFmtId="0" fontId="0" fillId="0" borderId="0" xfId="0"/>
    <xf numFmtId="0" fontId="8" fillId="25" borderId="0" xfId="0" applyFont="1" applyFill="1" applyAlignment="1">
      <alignment horizontal="left"/>
    </xf>
    <xf numFmtId="0" fontId="9" fillId="25" borderId="0" xfId="0" applyFont="1" applyFill="1"/>
    <xf numFmtId="173" fontId="9" fillId="25" borderId="0" xfId="0" applyNumberFormat="1" applyFont="1" applyFill="1"/>
    <xf numFmtId="0" fontId="9" fillId="25" borderId="0" xfId="0" applyFont="1" applyFill="1" applyAlignment="1">
      <alignment horizontal="left" vertical="center" wrapText="1"/>
    </xf>
    <xf numFmtId="0" fontId="9" fillId="25" borderId="0" xfId="67" applyFont="1" applyFill="1"/>
    <xf numFmtId="185" fontId="9" fillId="25" borderId="0" xfId="67" applyNumberFormat="1" applyFont="1" applyFill="1"/>
    <xf numFmtId="185" fontId="9" fillId="25" borderId="0" xfId="67" applyNumberFormat="1" applyFont="1" applyFill="1" applyAlignment="1">
      <alignment horizontal="left" vertical="top"/>
    </xf>
    <xf numFmtId="0" fontId="9" fillId="25" borderId="0" xfId="67" applyFont="1" applyFill="1" applyAlignment="1">
      <alignment horizontal="left" vertical="center" wrapText="1"/>
    </xf>
    <xf numFmtId="1" fontId="9" fillId="25" borderId="0" xfId="0" applyNumberFormat="1" applyFont="1" applyFill="1"/>
    <xf numFmtId="0" fontId="0" fillId="25" borderId="0" xfId="0" applyFill="1"/>
    <xf numFmtId="0" fontId="9" fillId="25" borderId="0" xfId="0" applyFont="1" applyFill="1" applyAlignment="1">
      <alignment wrapText="1"/>
    </xf>
    <xf numFmtId="0" fontId="41" fillId="25" borderId="0" xfId="0" applyFont="1" applyFill="1" applyAlignment="1">
      <alignment horizontal="left"/>
    </xf>
    <xf numFmtId="0" fontId="42" fillId="25" borderId="0" xfId="0" applyFont="1" applyFill="1"/>
    <xf numFmtId="0" fontId="6" fillId="25" borderId="0" xfId="0" applyFont="1" applyFill="1"/>
    <xf numFmtId="0" fontId="41" fillId="25" borderId="0" xfId="0" applyFont="1" applyFill="1"/>
    <xf numFmtId="0" fontId="6" fillId="25" borderId="0" xfId="0" applyFont="1" applyFill="1" applyAlignment="1">
      <alignment horizontal="left" indent="1"/>
    </xf>
    <xf numFmtId="0" fontId="39" fillId="25" borderId="0" xfId="0" applyFont="1" applyFill="1"/>
    <xf numFmtId="176" fontId="42" fillId="25" borderId="0" xfId="0" applyNumberFormat="1" applyFont="1" applyFill="1"/>
    <xf numFmtId="0" fontId="6" fillId="25" borderId="0" xfId="0" applyFont="1" applyFill="1" applyAlignment="1">
      <alignment horizontal="left"/>
    </xf>
    <xf numFmtId="0" fontId="41" fillId="25" borderId="0" xfId="0" applyFont="1" applyFill="1" applyAlignment="1">
      <alignment horizontal="right"/>
    </xf>
    <xf numFmtId="188" fontId="6" fillId="25" borderId="0" xfId="30" applyFont="1" applyFill="1" applyBorder="1"/>
    <xf numFmtId="0" fontId="6" fillId="25" borderId="0" xfId="0" applyFont="1" applyFill="1" applyAlignment="1">
      <alignment horizontal="left" vertical="center"/>
    </xf>
    <xf numFmtId="0" fontId="42" fillId="25" borderId="0" xfId="0" applyFont="1" applyFill="1" applyAlignment="1">
      <alignment horizontal="left"/>
    </xf>
    <xf numFmtId="0" fontId="47" fillId="25" borderId="0" xfId="0" applyFont="1" applyFill="1"/>
    <xf numFmtId="0" fontId="41" fillId="25" borderId="0" xfId="65" applyFont="1" applyFill="1" applyAlignment="1">
      <alignment horizontal="right" wrapText="1"/>
    </xf>
    <xf numFmtId="0" fontId="41" fillId="25" borderId="0" xfId="65" applyFont="1" applyFill="1" applyAlignment="1">
      <alignment horizontal="left" wrapText="1"/>
    </xf>
    <xf numFmtId="0" fontId="41" fillId="25" borderId="0" xfId="0" applyFont="1" applyFill="1" applyAlignment="1">
      <alignment horizontal="right" wrapText="1"/>
    </xf>
    <xf numFmtId="0" fontId="42" fillId="25" borderId="0" xfId="0" applyFont="1" applyFill="1" applyAlignment="1">
      <alignment horizontal="left" vertical="center" indent="1"/>
    </xf>
    <xf numFmtId="0" fontId="6" fillId="25" borderId="0" xfId="0" applyFont="1" applyFill="1" applyAlignment="1">
      <alignment horizontal="left" vertical="center" indent="2"/>
    </xf>
    <xf numFmtId="0" fontId="6" fillId="25" borderId="0" xfId="0" applyFont="1" applyFill="1" applyAlignment="1">
      <alignment horizontal="left" indent="2"/>
    </xf>
    <xf numFmtId="0" fontId="6" fillId="25" borderId="0" xfId="0" applyFont="1" applyFill="1" applyAlignment="1">
      <alignment horizontal="left" vertical="center" indent="3"/>
    </xf>
    <xf numFmtId="0" fontId="41" fillId="25" borderId="0" xfId="67" applyFont="1" applyFill="1"/>
    <xf numFmtId="0" fontId="6" fillId="25" borderId="0" xfId="63" applyFont="1" applyFill="1" applyAlignment="1"/>
    <xf numFmtId="0" fontId="6" fillId="25" borderId="0" xfId="67" applyFont="1" applyFill="1"/>
    <xf numFmtId="0" fontId="39" fillId="25" borderId="0" xfId="0" applyFont="1" applyFill="1" applyAlignment="1">
      <alignment vertical="center"/>
    </xf>
    <xf numFmtId="0" fontId="39" fillId="25" borderId="0" xfId="67" applyFont="1" applyFill="1"/>
    <xf numFmtId="185" fontId="39" fillId="25" borderId="0" xfId="67" applyNumberFormat="1" applyFont="1" applyFill="1"/>
    <xf numFmtId="185" fontId="39" fillId="25" borderId="0" xfId="67" applyNumberFormat="1" applyFont="1" applyFill="1" applyAlignment="1">
      <alignment horizontal="left" vertical="top"/>
    </xf>
    <xf numFmtId="184" fontId="39" fillId="25" borderId="0" xfId="67" applyNumberFormat="1" applyFont="1" applyFill="1" applyAlignment="1">
      <alignment vertical="center"/>
    </xf>
    <xf numFmtId="1" fontId="39" fillId="25" borderId="0" xfId="67" applyNumberFormat="1" applyFont="1" applyFill="1" applyAlignment="1">
      <alignment vertical="center"/>
    </xf>
    <xf numFmtId="0" fontId="39" fillId="25" borderId="0" xfId="67" applyFont="1" applyFill="1" applyAlignment="1">
      <alignment vertical="center"/>
    </xf>
    <xf numFmtId="0" fontId="39" fillId="25" borderId="0" xfId="67" applyFont="1" applyFill="1" applyAlignment="1">
      <alignment horizontal="right" vertical="center"/>
    </xf>
    <xf numFmtId="0" fontId="6" fillId="25" borderId="0" xfId="67" applyFont="1" applyFill="1" applyAlignment="1">
      <alignment horizontal="center" vertical="center"/>
    </xf>
    <xf numFmtId="4" fontId="6" fillId="25" borderId="0" xfId="67" applyNumberFormat="1" applyFont="1" applyFill="1" applyAlignment="1">
      <alignment horizontal="right" vertical="center"/>
    </xf>
    <xf numFmtId="0" fontId="6" fillId="0" borderId="0" xfId="67" applyFont="1" applyAlignment="1">
      <alignment horizontal="center" vertical="center"/>
    </xf>
    <xf numFmtId="4" fontId="6" fillId="0" borderId="0" xfId="67" applyNumberFormat="1" applyFont="1" applyAlignment="1">
      <alignment horizontal="right" vertical="center"/>
    </xf>
    <xf numFmtId="185" fontId="6" fillId="25" borderId="0" xfId="67" applyNumberFormat="1" applyFont="1" applyFill="1"/>
    <xf numFmtId="185" fontId="6" fillId="25" borderId="0" xfId="67" applyNumberFormat="1" applyFont="1" applyFill="1" applyAlignment="1">
      <alignment horizontal="left" vertical="top"/>
    </xf>
    <xf numFmtId="0" fontId="6" fillId="25" borderId="0" xfId="67" applyFont="1" applyFill="1" applyAlignment="1">
      <alignment horizontal="left" vertical="center" wrapText="1"/>
    </xf>
    <xf numFmtId="0" fontId="6" fillId="25" borderId="0" xfId="0" applyFont="1" applyFill="1" applyAlignment="1">
      <alignment horizontal="left" vertical="center" wrapText="1"/>
    </xf>
    <xf numFmtId="0" fontId="6" fillId="25" borderId="0" xfId="67" applyFont="1" applyFill="1" applyAlignment="1">
      <alignment horizontal="center" vertical="center" wrapText="1"/>
    </xf>
    <xf numFmtId="0" fontId="6" fillId="25" borderId="0" xfId="0" applyFont="1" applyFill="1" applyAlignment="1">
      <alignment vertical="center" wrapText="1"/>
    </xf>
    <xf numFmtId="187" fontId="6" fillId="25" borderId="0" xfId="67" applyNumberFormat="1" applyFont="1" applyFill="1" applyAlignment="1">
      <alignment vertical="center"/>
    </xf>
    <xf numFmtId="0" fontId="6" fillId="25" borderId="0" xfId="0" applyFont="1" applyFill="1" applyAlignment="1">
      <alignment vertical="center"/>
    </xf>
    <xf numFmtId="173" fontId="6" fillId="25" borderId="0" xfId="0" applyNumberFormat="1" applyFont="1" applyFill="1"/>
    <xf numFmtId="0" fontId="6" fillId="25" borderId="0" xfId="0" applyFont="1" applyFill="1" applyAlignment="1">
      <alignment horizontal="center" vertical="center"/>
    </xf>
    <xf numFmtId="1" fontId="6" fillId="25" borderId="0" xfId="0" applyNumberFormat="1" applyFont="1" applyFill="1"/>
    <xf numFmtId="0" fontId="6" fillId="25" borderId="0" xfId="67" applyFont="1" applyFill="1" applyAlignment="1">
      <alignment wrapText="1"/>
    </xf>
    <xf numFmtId="0" fontId="41" fillId="25" borderId="0" xfId="67" applyFont="1" applyFill="1" applyAlignment="1">
      <alignment wrapText="1"/>
    </xf>
    <xf numFmtId="1" fontId="6" fillId="25" borderId="0" xfId="0" applyNumberFormat="1" applyFont="1" applyFill="1" applyAlignment="1">
      <alignment wrapText="1"/>
    </xf>
    <xf numFmtId="185" fontId="6" fillId="25" borderId="0" xfId="67" applyNumberFormat="1" applyFont="1" applyFill="1" applyAlignment="1">
      <alignment wrapText="1"/>
    </xf>
    <xf numFmtId="185" fontId="6" fillId="25" borderId="0" xfId="67" applyNumberFormat="1" applyFont="1" applyFill="1" applyAlignment="1">
      <alignment horizontal="left" vertical="top" wrapText="1"/>
    </xf>
    <xf numFmtId="0" fontId="6" fillId="0" borderId="0" xfId="67" applyFont="1" applyAlignment="1">
      <alignment horizontal="center" vertical="center" wrapText="1"/>
    </xf>
    <xf numFmtId="0" fontId="6" fillId="25" borderId="0" xfId="0" applyFont="1" applyFill="1" applyAlignment="1">
      <alignment wrapText="1"/>
    </xf>
    <xf numFmtId="0" fontId="42" fillId="25" borderId="0" xfId="0" applyFont="1" applyFill="1" applyAlignment="1">
      <alignment horizontal="left" wrapText="1"/>
    </xf>
    <xf numFmtId="173" fontId="6" fillId="25" borderId="0" xfId="0" applyNumberFormat="1" applyFont="1" applyFill="1" applyAlignment="1">
      <alignment wrapText="1"/>
    </xf>
    <xf numFmtId="2" fontId="6" fillId="25" borderId="0" xfId="67" applyNumberFormat="1" applyFont="1" applyFill="1" applyAlignment="1">
      <alignment horizontal="right" vertical="center"/>
    </xf>
    <xf numFmtId="2" fontId="6" fillId="0" borderId="0" xfId="67" applyNumberFormat="1" applyFont="1" applyAlignment="1">
      <alignment horizontal="right" vertical="center"/>
    </xf>
    <xf numFmtId="4" fontId="6" fillId="25" borderId="0" xfId="0" applyNumberFormat="1" applyFont="1" applyFill="1" applyAlignment="1">
      <alignment horizontal="right" vertical="center" wrapText="1"/>
    </xf>
    <xf numFmtId="0" fontId="42" fillId="25" borderId="0" xfId="0" applyFont="1" applyFill="1" applyAlignment="1">
      <alignment vertical="center" wrapText="1"/>
    </xf>
    <xf numFmtId="4" fontId="6" fillId="25" borderId="0" xfId="67" applyNumberFormat="1" applyFont="1" applyFill="1" applyAlignment="1">
      <alignment vertical="center"/>
    </xf>
    <xf numFmtId="0" fontId="42" fillId="25" borderId="0" xfId="0" applyFont="1" applyFill="1" applyAlignment="1">
      <alignment horizontal="center" vertical="center"/>
    </xf>
    <xf numFmtId="0" fontId="45" fillId="25" borderId="0" xfId="0" applyFont="1" applyFill="1"/>
    <xf numFmtId="0" fontId="49" fillId="25" borderId="0" xfId="0" applyFont="1" applyFill="1"/>
    <xf numFmtId="169" fontId="42" fillId="25" borderId="0" xfId="0" applyNumberFormat="1" applyFont="1" applyFill="1" applyAlignment="1">
      <alignment vertical="center"/>
    </xf>
    <xf numFmtId="179" fontId="42" fillId="25" borderId="0" xfId="0" quotePrefix="1" applyNumberFormat="1" applyFont="1" applyFill="1" applyAlignment="1">
      <alignment horizontal="right" vertical="center"/>
    </xf>
    <xf numFmtId="169" fontId="42" fillId="25" borderId="0" xfId="0" applyNumberFormat="1" applyFont="1" applyFill="1" applyAlignment="1">
      <alignment horizontal="right" vertical="center"/>
    </xf>
    <xf numFmtId="169" fontId="6" fillId="25" borderId="0" xfId="0" applyNumberFormat="1" applyFont="1" applyFill="1" applyAlignment="1">
      <alignment vertical="center"/>
    </xf>
    <xf numFmtId="0" fontId="45" fillId="25" borderId="0" xfId="0" applyFont="1" applyFill="1" applyAlignment="1">
      <alignment vertical="center"/>
    </xf>
    <xf numFmtId="164" fontId="45" fillId="25" borderId="0" xfId="0" applyNumberFormat="1" applyFont="1" applyFill="1"/>
    <xf numFmtId="173" fontId="45" fillId="25" borderId="0" xfId="0" applyNumberFormat="1" applyFont="1" applyFill="1"/>
    <xf numFmtId="164" fontId="6" fillId="25" borderId="0" xfId="0" applyNumberFormat="1" applyFont="1" applyFill="1"/>
    <xf numFmtId="0" fontId="42" fillId="25" borderId="0" xfId="0" applyFont="1" applyFill="1" applyAlignment="1">
      <alignment vertical="center"/>
    </xf>
    <xf numFmtId="0" fontId="6" fillId="25" borderId="0" xfId="0" applyFont="1" applyFill="1" applyAlignment="1">
      <alignment horizontal="left" vertical="center" indent="1"/>
    </xf>
    <xf numFmtId="0" fontId="49" fillId="25" borderId="0" xfId="0" applyFont="1" applyFill="1" applyAlignment="1">
      <alignment horizontal="centerContinuous"/>
    </xf>
    <xf numFmtId="0" fontId="42" fillId="25" borderId="0" xfId="0" applyFont="1" applyFill="1" applyAlignment="1">
      <alignment horizontal="centerContinuous"/>
    </xf>
    <xf numFmtId="0" fontId="6" fillId="25" borderId="0" xfId="0" applyFont="1" applyFill="1" applyAlignment="1">
      <alignment horizontal="centerContinuous"/>
    </xf>
    <xf numFmtId="172" fontId="42" fillId="25" borderId="0" xfId="0" applyNumberFormat="1" applyFont="1" applyFill="1" applyAlignment="1">
      <alignment horizontal="right" vertical="center"/>
    </xf>
    <xf numFmtId="168" fontId="42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Alignment="1">
      <alignment horizontal="right" vertical="center"/>
    </xf>
    <xf numFmtId="166" fontId="49" fillId="25" borderId="0" xfId="0" quotePrefix="1" applyNumberFormat="1" applyFont="1" applyFill="1" applyAlignment="1">
      <alignment horizontal="right" vertical="center"/>
    </xf>
    <xf numFmtId="166" fontId="49" fillId="25" borderId="0" xfId="0" applyNumberFormat="1" applyFont="1" applyFill="1" applyAlignment="1">
      <alignment horizontal="right" vertical="center"/>
    </xf>
    <xf numFmtId="0" fontId="50" fillId="25" borderId="0" xfId="0" applyFont="1" applyFill="1"/>
    <xf numFmtId="172" fontId="6" fillId="25" borderId="0" xfId="0" quotePrefix="1" applyNumberFormat="1" applyFont="1" applyFill="1" applyAlignment="1">
      <alignment horizontal="right" vertical="center"/>
    </xf>
    <xf numFmtId="166" fontId="42" fillId="25" borderId="0" xfId="0" quotePrefix="1" applyNumberFormat="1" applyFont="1" applyFill="1" applyAlignment="1">
      <alignment horizontal="right" vertical="center"/>
    </xf>
    <xf numFmtId="0" fontId="6" fillId="25" borderId="0" xfId="0" quotePrefix="1" applyFont="1" applyFill="1" applyAlignment="1">
      <alignment horizontal="right"/>
    </xf>
    <xf numFmtId="164" fontId="6" fillId="25" borderId="0" xfId="0" quotePrefix="1" applyNumberFormat="1" applyFont="1" applyFill="1" applyAlignment="1">
      <alignment horizontal="left"/>
    </xf>
    <xf numFmtId="172" fontId="42" fillId="25" borderId="0" xfId="0" applyNumberFormat="1" applyFont="1" applyFill="1" applyAlignment="1">
      <alignment vertical="center"/>
    </xf>
    <xf numFmtId="172" fontId="6" fillId="25" borderId="0" xfId="0" applyNumberFormat="1" applyFont="1" applyFill="1" applyAlignment="1">
      <alignment vertical="center"/>
    </xf>
    <xf numFmtId="174" fontId="42" fillId="25" borderId="0" xfId="0" quotePrefix="1" applyNumberFormat="1" applyFont="1" applyFill="1" applyAlignment="1">
      <alignment horizontal="right" vertical="center"/>
    </xf>
    <xf numFmtId="0" fontId="42" fillId="25" borderId="0" xfId="0" applyFont="1" applyFill="1" applyAlignment="1">
      <alignment horizontal="center"/>
    </xf>
    <xf numFmtId="0" fontId="6" fillId="25" borderId="0" xfId="0" applyFont="1" applyFill="1" applyAlignment="1">
      <alignment horizontal="center"/>
    </xf>
    <xf numFmtId="1" fontId="6" fillId="25" borderId="0" xfId="0" applyNumberFormat="1" applyFont="1" applyFill="1" applyAlignment="1">
      <alignment horizontal="right" vertical="center"/>
    </xf>
    <xf numFmtId="166" fontId="6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/>
    <xf numFmtId="0" fontId="42" fillId="25" borderId="0" xfId="0" applyFont="1" applyFill="1" applyAlignment="1">
      <alignment horizontal="left" vertical="center"/>
    </xf>
    <xf numFmtId="0" fontId="42" fillId="25" borderId="0" xfId="0" applyFont="1" applyFill="1" applyAlignment="1">
      <alignment horizontal="center" vertical="center" wrapText="1"/>
    </xf>
    <xf numFmtId="0" fontId="8" fillId="25" borderId="0" xfId="0" applyFont="1" applyFill="1" applyAlignment="1">
      <alignment horizontal="center" vertical="center"/>
    </xf>
    <xf numFmtId="0" fontId="6" fillId="25" borderId="0" xfId="65" applyFont="1" applyFill="1" applyAlignment="1">
      <alignment wrapText="1"/>
    </xf>
    <xf numFmtId="168" fontId="6" fillId="25" borderId="0" xfId="0" applyNumberFormat="1" applyFont="1" applyFill="1" applyAlignment="1">
      <alignment vertical="center"/>
    </xf>
    <xf numFmtId="189" fontId="6" fillId="25" borderId="0" xfId="0" applyNumberFormat="1" applyFont="1" applyFill="1"/>
    <xf numFmtId="174" fontId="42" fillId="25" borderId="0" xfId="0" applyNumberFormat="1" applyFont="1" applyFill="1" applyAlignment="1">
      <alignment vertical="center"/>
    </xf>
    <xf numFmtId="171" fontId="42" fillId="25" borderId="0" xfId="0" applyNumberFormat="1" applyFont="1" applyFill="1" applyAlignment="1">
      <alignment vertical="center"/>
    </xf>
    <xf numFmtId="174" fontId="6" fillId="25" borderId="0" xfId="0" applyNumberFormat="1" applyFont="1" applyFill="1" applyAlignment="1">
      <alignment vertical="center"/>
    </xf>
    <xf numFmtId="174" fontId="42" fillId="25" borderId="0" xfId="0" applyNumberFormat="1" applyFont="1" applyFill="1" applyAlignment="1">
      <alignment horizontal="right" vertical="center"/>
    </xf>
    <xf numFmtId="176" fontId="42" fillId="25" borderId="0" xfId="0" applyNumberFormat="1" applyFont="1" applyFill="1" applyAlignment="1">
      <alignment vertical="center"/>
    </xf>
    <xf numFmtId="189" fontId="6" fillId="25" borderId="0" xfId="73" applyNumberFormat="1" applyFont="1" applyFill="1"/>
    <xf numFmtId="0" fontId="8" fillId="25" borderId="0" xfId="0" applyFont="1" applyFill="1" applyAlignment="1">
      <alignment vertical="top" wrapText="1"/>
    </xf>
    <xf numFmtId="176" fontId="6" fillId="25" borderId="0" xfId="0" applyNumberFormat="1" applyFont="1" applyFill="1" applyAlignment="1">
      <alignment vertical="center"/>
    </xf>
    <xf numFmtId="169" fontId="6" fillId="25" borderId="0" xfId="0" applyNumberFormat="1" applyFont="1" applyFill="1"/>
    <xf numFmtId="0" fontId="6" fillId="25" borderId="0" xfId="0" applyFont="1" applyFill="1" applyAlignment="1">
      <alignment vertical="justify" wrapText="1"/>
    </xf>
    <xf numFmtId="0" fontId="6" fillId="25" borderId="0" xfId="0" applyFont="1" applyFill="1" applyAlignment="1">
      <alignment horizontal="left" wrapText="1"/>
    </xf>
    <xf numFmtId="0" fontId="42" fillId="25" borderId="0" xfId="0" applyFont="1" applyFill="1" applyAlignment="1">
      <alignment vertical="top" wrapText="1"/>
    </xf>
    <xf numFmtId="169" fontId="6" fillId="25" borderId="0" xfId="0" applyNumberFormat="1" applyFont="1" applyFill="1" applyAlignment="1">
      <alignment horizontal="right" vertical="center"/>
    </xf>
    <xf numFmtId="1" fontId="6" fillId="25" borderId="0" xfId="0" applyNumberFormat="1" applyFont="1" applyFill="1" applyAlignment="1">
      <alignment vertical="center"/>
    </xf>
    <xf numFmtId="178" fontId="6" fillId="25" borderId="0" xfId="0" applyNumberFormat="1" applyFont="1" applyFill="1" applyAlignment="1">
      <alignment vertical="center"/>
    </xf>
    <xf numFmtId="178" fontId="6" fillId="25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justify" vertical="justify" wrapText="1"/>
    </xf>
    <xf numFmtId="0" fontId="42" fillId="25" borderId="0" xfId="0" applyFont="1" applyFill="1" applyAlignment="1">
      <alignment wrapText="1"/>
    </xf>
    <xf numFmtId="0" fontId="6" fillId="25" borderId="0" xfId="0" applyFont="1" applyFill="1" applyAlignment="1">
      <alignment horizontal="right" vertical="center" wrapText="1"/>
    </xf>
    <xf numFmtId="178" fontId="6" fillId="25" borderId="0" xfId="0" applyNumberFormat="1" applyFont="1" applyFill="1"/>
    <xf numFmtId="0" fontId="48" fillId="25" borderId="0" xfId="0" applyFont="1" applyFill="1"/>
    <xf numFmtId="0" fontId="6" fillId="25" borderId="0" xfId="0" applyFont="1" applyFill="1" applyAlignment="1">
      <alignment horizontal="right" vertical="center"/>
    </xf>
    <xf numFmtId="0" fontId="46" fillId="25" borderId="0" xfId="0" applyFont="1" applyFill="1" applyAlignment="1">
      <alignment horizontal="left"/>
    </xf>
    <xf numFmtId="0" fontId="6" fillId="25" borderId="0" xfId="0" applyFont="1" applyFill="1" applyAlignment="1">
      <alignment horizontal="right"/>
    </xf>
    <xf numFmtId="0" fontId="6" fillId="25" borderId="0" xfId="0" applyFont="1" applyFill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176" fontId="40" fillId="25" borderId="0" xfId="0" applyNumberFormat="1" applyFont="1" applyFill="1" applyAlignment="1">
      <alignment vertical="center"/>
    </xf>
    <xf numFmtId="0" fontId="49" fillId="25" borderId="0" xfId="0" applyFont="1" applyFill="1" applyAlignment="1">
      <alignment horizontal="center"/>
    </xf>
    <xf numFmtId="165" fontId="6" fillId="25" borderId="0" xfId="0" applyNumberFormat="1" applyFont="1" applyFill="1" applyAlignment="1">
      <alignment vertical="center"/>
    </xf>
    <xf numFmtId="179" fontId="6" fillId="25" borderId="0" xfId="0" quotePrefix="1" applyNumberFormat="1" applyFont="1" applyFill="1" applyAlignment="1">
      <alignment horizontal="right" vertical="center"/>
    </xf>
    <xf numFmtId="165" fontId="6" fillId="25" borderId="0" xfId="0" applyNumberFormat="1" applyFont="1" applyFill="1" applyAlignment="1">
      <alignment horizontal="right"/>
    </xf>
    <xf numFmtId="166" fontId="6" fillId="25" borderId="0" xfId="0" quotePrefix="1" applyNumberFormat="1" applyFont="1" applyFill="1" applyAlignment="1">
      <alignment horizontal="right"/>
    </xf>
    <xf numFmtId="170" fontId="6" fillId="25" borderId="0" xfId="0" applyNumberFormat="1" applyFont="1" applyFill="1" applyAlignment="1">
      <alignment horizontal="right"/>
    </xf>
    <xf numFmtId="182" fontId="6" fillId="25" borderId="0" xfId="0" applyNumberFormat="1" applyFont="1" applyFill="1"/>
    <xf numFmtId="183" fontId="6" fillId="25" borderId="0" xfId="0" applyNumberFormat="1" applyFont="1" applyFill="1"/>
    <xf numFmtId="181" fontId="6" fillId="25" borderId="0" xfId="0" applyNumberFormat="1" applyFont="1" applyFill="1"/>
    <xf numFmtId="168" fontId="6" fillId="25" borderId="0" xfId="0" applyNumberFormat="1" applyFont="1" applyFill="1" applyAlignment="1">
      <alignment horizontal="right" vertical="center"/>
    </xf>
    <xf numFmtId="177" fontId="42" fillId="25" borderId="0" xfId="0" applyNumberFormat="1" applyFont="1" applyFill="1"/>
    <xf numFmtId="0" fontId="49" fillId="25" borderId="0" xfId="66" applyFont="1" applyFill="1" applyAlignment="1">
      <alignment horizontal="centerContinuous" vertical="top"/>
    </xf>
    <xf numFmtId="0" fontId="45" fillId="25" borderId="0" xfId="66" applyFont="1" applyFill="1" applyAlignment="1">
      <alignment vertical="top"/>
    </xf>
    <xf numFmtId="175" fontId="42" fillId="25" borderId="0" xfId="0" applyNumberFormat="1" applyFont="1" applyFill="1"/>
    <xf numFmtId="166" fontId="42" fillId="25" borderId="0" xfId="66" quotePrefix="1" applyNumberFormat="1" applyFont="1" applyFill="1" applyAlignment="1">
      <alignment horizontal="right"/>
    </xf>
    <xf numFmtId="0" fontId="41" fillId="25" borderId="0" xfId="66" applyFont="1" applyFill="1" applyAlignment="1">
      <alignment horizontal="left"/>
    </xf>
    <xf numFmtId="0" fontId="42" fillId="25" borderId="0" xfId="66" applyFont="1" applyFill="1" applyAlignment="1">
      <alignment horizontal="left" vertical="center"/>
    </xf>
    <xf numFmtId="179" fontId="42" fillId="25" borderId="0" xfId="66" quotePrefix="1" applyNumberFormat="1" applyFont="1" applyFill="1" applyAlignment="1">
      <alignment horizontal="right" vertical="center"/>
    </xf>
    <xf numFmtId="0" fontId="6" fillId="25" borderId="0" xfId="66" applyFont="1" applyFill="1" applyAlignment="1">
      <alignment horizontal="left" vertical="center" indent="1"/>
    </xf>
    <xf numFmtId="168" fontId="42" fillId="25" borderId="0" xfId="0" applyNumberFormat="1" applyFont="1" applyFill="1" applyAlignment="1">
      <alignment vertical="center"/>
    </xf>
    <xf numFmtId="191" fontId="6" fillId="25" borderId="0" xfId="0" applyNumberFormat="1" applyFont="1" applyFill="1" applyAlignment="1">
      <alignment vertical="center"/>
    </xf>
    <xf numFmtId="180" fontId="6" fillId="25" borderId="0" xfId="0" applyNumberFormat="1" applyFont="1" applyFill="1" applyAlignment="1">
      <alignment vertical="center"/>
    </xf>
    <xf numFmtId="179" fontId="6" fillId="25" borderId="0" xfId="0" applyNumberFormat="1" applyFont="1" applyFill="1" applyAlignment="1">
      <alignment horizontal="right" vertical="center"/>
    </xf>
    <xf numFmtId="0" fontId="49" fillId="25" borderId="0" xfId="65" applyFont="1" applyFill="1" applyAlignment="1">
      <alignment wrapText="1"/>
    </xf>
    <xf numFmtId="0" fontId="49" fillId="25" borderId="0" xfId="65" applyFont="1" applyFill="1" applyAlignment="1">
      <alignment horizontal="centerContinuous" wrapText="1"/>
    </xf>
    <xf numFmtId="0" fontId="42" fillId="25" borderId="0" xfId="65" applyFont="1" applyFill="1" applyAlignment="1">
      <alignment horizontal="center" wrapText="1"/>
    </xf>
    <xf numFmtId="0" fontId="42" fillId="25" borderId="0" xfId="65" applyFont="1" applyFill="1" applyAlignment="1">
      <alignment wrapText="1"/>
    </xf>
    <xf numFmtId="0" fontId="45" fillId="25" borderId="0" xfId="65" applyFont="1" applyFill="1" applyAlignment="1">
      <alignment wrapText="1"/>
    </xf>
    <xf numFmtId="0" fontId="42" fillId="25" borderId="0" xfId="65" applyFont="1" applyFill="1" applyAlignment="1">
      <alignment horizontal="center" vertical="center" wrapText="1"/>
    </xf>
    <xf numFmtId="169" fontId="6" fillId="25" borderId="0" xfId="0" applyNumberFormat="1" applyFont="1" applyFill="1" applyAlignment="1">
      <alignment wrapText="1"/>
    </xf>
    <xf numFmtId="0" fontId="6" fillId="25" borderId="0" xfId="0" applyFont="1" applyFill="1" applyAlignment="1">
      <alignment horizontal="justify" wrapText="1"/>
    </xf>
    <xf numFmtId="0" fontId="42" fillId="25" borderId="0" xfId="65" applyFont="1" applyFill="1" applyAlignment="1">
      <alignment horizontal="left" vertical="center" wrapText="1"/>
    </xf>
    <xf numFmtId="165" fontId="42" fillId="25" borderId="0" xfId="65" applyNumberFormat="1" applyFont="1" applyFill="1" applyAlignment="1">
      <alignment vertical="center" wrapText="1"/>
    </xf>
    <xf numFmtId="165" fontId="6" fillId="25" borderId="0" xfId="65" applyNumberFormat="1" applyFont="1" applyFill="1" applyAlignment="1">
      <alignment vertical="center" wrapText="1"/>
    </xf>
    <xf numFmtId="0" fontId="6" fillId="25" borderId="0" xfId="65" applyFont="1" applyFill="1" applyAlignment="1">
      <alignment horizontal="left" vertical="center" wrapText="1" indent="2"/>
    </xf>
    <xf numFmtId="165" fontId="42" fillId="25" borderId="0" xfId="0" applyNumberFormat="1" applyFont="1" applyFill="1" applyAlignment="1">
      <alignment vertical="center" wrapText="1"/>
    </xf>
    <xf numFmtId="0" fontId="6" fillId="25" borderId="0" xfId="65" applyFont="1" applyFill="1" applyAlignment="1">
      <alignment vertical="center" wrapText="1"/>
    </xf>
    <xf numFmtId="165" fontId="6" fillId="25" borderId="0" xfId="65" applyNumberFormat="1" applyFont="1" applyFill="1" applyAlignment="1">
      <alignment horizontal="right" vertical="center" wrapText="1"/>
    </xf>
    <xf numFmtId="0" fontId="42" fillId="25" borderId="0" xfId="65" applyFont="1" applyFill="1" applyAlignment="1">
      <alignment vertical="center" wrapText="1"/>
    </xf>
    <xf numFmtId="0" fontId="6" fillId="25" borderId="0" xfId="64" applyFont="1" applyFill="1" applyAlignment="1"/>
    <xf numFmtId="0" fontId="6" fillId="25" borderId="0" xfId="64" applyFont="1" applyFill="1" applyAlignment="1">
      <alignment horizontal="right"/>
    </xf>
    <xf numFmtId="0" fontId="42" fillId="25" borderId="0" xfId="64" applyFont="1" applyFill="1" applyAlignment="1"/>
    <xf numFmtId="0" fontId="42" fillId="0" borderId="0" xfId="64" applyFont="1" applyAlignment="1">
      <alignment horizontal="left" vertical="center" indent="1"/>
    </xf>
    <xf numFmtId="0" fontId="6" fillId="0" borderId="0" xfId="64" applyFont="1" applyAlignment="1">
      <alignment vertical="center"/>
    </xf>
    <xf numFmtId="2" fontId="42" fillId="0" borderId="0" xfId="64" applyNumberFormat="1" applyFont="1" applyAlignment="1">
      <alignment horizontal="right" vertical="center"/>
    </xf>
    <xf numFmtId="0" fontId="42" fillId="0" borderId="0" xfId="64" applyFont="1" applyAlignment="1">
      <alignment horizontal="left" vertical="center" indent="2"/>
    </xf>
    <xf numFmtId="0" fontId="42" fillId="0" borderId="0" xfId="64" applyFont="1" applyAlignment="1">
      <alignment vertical="center"/>
    </xf>
    <xf numFmtId="2" fontId="6" fillId="0" borderId="0" xfId="64" applyNumberFormat="1" applyFont="1" applyAlignment="1">
      <alignment horizontal="right" vertical="center"/>
    </xf>
    <xf numFmtId="0" fontId="6" fillId="0" borderId="0" xfId="64" applyFont="1" applyAlignment="1">
      <alignment horizontal="right" vertical="center"/>
    </xf>
    <xf numFmtId="0" fontId="6" fillId="0" borderId="0" xfId="64" applyFont="1" applyAlignment="1">
      <alignment horizontal="left" vertical="center" indent="1"/>
    </xf>
    <xf numFmtId="0" fontId="45" fillId="0" borderId="0" xfId="64" applyFont="1" applyAlignment="1">
      <alignment vertical="center"/>
    </xf>
    <xf numFmtId="0" fontId="6" fillId="0" borderId="0" xfId="64" applyFont="1" applyAlignment="1">
      <alignment horizontal="left" vertical="center"/>
    </xf>
    <xf numFmtId="0" fontId="9" fillId="25" borderId="0" xfId="67" applyFont="1" applyFill="1" applyAlignment="1">
      <alignment horizontal="center" vertical="center" wrapText="1"/>
    </xf>
    <xf numFmtId="0" fontId="9" fillId="25" borderId="0" xfId="0" applyFont="1" applyFill="1" applyAlignment="1">
      <alignment vertical="center" wrapText="1"/>
    </xf>
    <xf numFmtId="187" fontId="9" fillId="25" borderId="0" xfId="67" applyNumberFormat="1" applyFont="1" applyFill="1" applyAlignment="1">
      <alignment vertical="center"/>
    </xf>
    <xf numFmtId="0" fontId="9" fillId="25" borderId="0" xfId="0" applyFont="1" applyFill="1" applyAlignment="1">
      <alignment vertical="center"/>
    </xf>
    <xf numFmtId="0" fontId="8" fillId="25" borderId="0" xfId="65" applyFont="1" applyFill="1" applyAlignment="1">
      <alignment vertical="center" wrapText="1"/>
    </xf>
    <xf numFmtId="0" fontId="8" fillId="25" borderId="0" xfId="0" applyFont="1" applyFill="1" applyAlignment="1">
      <alignment horizontal="center" vertical="center" wrapText="1"/>
    </xf>
    <xf numFmtId="2" fontId="6" fillId="25" borderId="0" xfId="67" applyNumberFormat="1" applyFont="1" applyFill="1" applyAlignment="1">
      <alignment vertical="center"/>
    </xf>
    <xf numFmtId="168" fontId="42" fillId="25" borderId="0" xfId="0" quotePrefix="1" applyNumberFormat="1" applyFont="1" applyFill="1" applyAlignment="1">
      <alignment horizontal="right" vertical="center"/>
    </xf>
    <xf numFmtId="167" fontId="42" fillId="25" borderId="0" xfId="0" quotePrefix="1" applyNumberFormat="1" applyFont="1" applyFill="1" applyAlignment="1">
      <alignment horizontal="right" vertical="center"/>
    </xf>
    <xf numFmtId="2" fontId="6" fillId="25" borderId="0" xfId="0" applyNumberFormat="1" applyFont="1" applyFill="1" applyAlignment="1">
      <alignment vertical="center" wrapText="1"/>
    </xf>
    <xf numFmtId="2" fontId="6" fillId="25" borderId="0" xfId="0" applyNumberFormat="1" applyFont="1" applyFill="1" applyAlignment="1">
      <alignment vertical="center"/>
    </xf>
    <xf numFmtId="2" fontId="6" fillId="25" borderId="0" xfId="0" applyNumberFormat="1" applyFont="1" applyFill="1" applyAlignment="1">
      <alignment horizontal="left" vertical="center" wrapText="1"/>
    </xf>
    <xf numFmtId="2" fontId="6" fillId="25" borderId="0" xfId="0" applyNumberFormat="1" applyFont="1" applyFill="1" applyAlignment="1">
      <alignment horizontal="right" vertical="center" wrapText="1"/>
    </xf>
    <xf numFmtId="2" fontId="6" fillId="25" borderId="0" xfId="0" applyNumberFormat="1" applyFont="1" applyFill="1" applyAlignment="1">
      <alignment horizontal="right" vertical="center"/>
    </xf>
    <xf numFmtId="2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right" vertical="center"/>
    </xf>
    <xf numFmtId="169" fontId="55" fillId="25" borderId="0" xfId="0" applyNumberFormat="1" applyFont="1" applyFill="1" applyAlignment="1">
      <alignment horizontal="right" vertical="center" wrapText="1"/>
    </xf>
    <xf numFmtId="176" fontId="6" fillId="25" borderId="0" xfId="0" applyNumberFormat="1" applyFont="1" applyFill="1" applyAlignment="1">
      <alignment horizontal="right" vertical="center"/>
    </xf>
    <xf numFmtId="174" fontId="6" fillId="25" borderId="0" xfId="0" applyNumberFormat="1" applyFont="1" applyFill="1" applyAlignment="1">
      <alignment horizontal="right" vertical="center"/>
    </xf>
    <xf numFmtId="0" fontId="58" fillId="0" borderId="0" xfId="54" applyFont="1"/>
    <xf numFmtId="191" fontId="58" fillId="0" borderId="0" xfId="54" applyNumberFormat="1" applyFont="1" applyAlignment="1">
      <alignment vertical="center"/>
    </xf>
    <xf numFmtId="0" fontId="56" fillId="25" borderId="0" xfId="54" applyFont="1" applyFill="1" applyAlignment="1">
      <alignment horizontal="right"/>
    </xf>
    <xf numFmtId="0" fontId="56" fillId="25" borderId="0" xfId="54" applyFont="1" applyFill="1"/>
    <xf numFmtId="0" fontId="58" fillId="0" borderId="0" xfId="54" applyFont="1" applyAlignment="1">
      <alignment horizontal="center" vertical="center"/>
    </xf>
    <xf numFmtId="2" fontId="56" fillId="25" borderId="0" xfId="54" applyNumberFormat="1" applyFont="1" applyFill="1" applyAlignment="1">
      <alignment horizontal="justify" wrapText="1"/>
    </xf>
    <xf numFmtId="0" fontId="57" fillId="0" borderId="0" xfId="41" applyFont="1" applyAlignment="1" applyProtection="1"/>
    <xf numFmtId="0" fontId="58" fillId="0" borderId="0" xfId="54" applyFont="1" applyAlignment="1">
      <alignment vertical="center"/>
    </xf>
    <xf numFmtId="2" fontId="42" fillId="25" borderId="0" xfId="0" applyNumberFormat="1" applyFont="1" applyFill="1" applyAlignment="1">
      <alignment vertical="center"/>
    </xf>
    <xf numFmtId="0" fontId="57" fillId="0" borderId="0" xfId="41" applyFont="1" applyBorder="1" applyAlignment="1" applyProtection="1"/>
    <xf numFmtId="0" fontId="41" fillId="25" borderId="0" xfId="54" applyFont="1" applyFill="1"/>
    <xf numFmtId="0" fontId="41" fillId="25" borderId="0" xfId="54" applyFont="1" applyFill="1" applyAlignment="1">
      <alignment horizontal="right"/>
    </xf>
    <xf numFmtId="0" fontId="66" fillId="0" borderId="0" xfId="41" applyFont="1" applyAlignment="1" applyProtection="1"/>
    <xf numFmtId="0" fontId="61" fillId="0" borderId="0" xfId="41" applyFont="1" applyAlignment="1" applyProtection="1"/>
    <xf numFmtId="191" fontId="40" fillId="0" borderId="0" xfId="54" applyNumberFormat="1" applyFont="1" applyAlignment="1">
      <alignment vertical="center"/>
    </xf>
    <xf numFmtId="0" fontId="6" fillId="25" borderId="0" xfId="54" applyFont="1" applyFill="1" applyAlignment="1">
      <alignment horizontal="right"/>
    </xf>
    <xf numFmtId="0" fontId="64" fillId="0" borderId="0" xfId="54" applyFont="1" applyAlignment="1">
      <alignment horizontal="left" vertical="center"/>
    </xf>
    <xf numFmtId="191" fontId="64" fillId="0" borderId="0" xfId="54" applyNumberFormat="1" applyFont="1" applyAlignment="1">
      <alignment horizontal="right" vertical="center"/>
    </xf>
    <xf numFmtId="176" fontId="64" fillId="0" borderId="0" xfId="54" applyNumberFormat="1" applyFont="1" applyAlignment="1">
      <alignment horizontal="right" vertical="center"/>
    </xf>
    <xf numFmtId="0" fontId="40" fillId="0" borderId="0" xfId="54" applyFont="1" applyAlignment="1">
      <alignment horizontal="left" vertical="center" indent="2"/>
    </xf>
    <xf numFmtId="176" fontId="40" fillId="0" borderId="0" xfId="54" applyNumberFormat="1" applyFont="1" applyAlignment="1">
      <alignment horizontal="right" vertical="center"/>
    </xf>
    <xf numFmtId="0" fontId="40" fillId="0" borderId="0" xfId="54" applyFont="1" applyAlignment="1">
      <alignment horizontal="left" vertical="center" indent="4"/>
    </xf>
    <xf numFmtId="0" fontId="40" fillId="0" borderId="0" xfId="54" applyFont="1" applyAlignment="1">
      <alignment horizontal="right" vertical="center"/>
    </xf>
    <xf numFmtId="0" fontId="62" fillId="0" borderId="0" xfId="41" applyFont="1" applyAlignment="1" applyProtection="1"/>
    <xf numFmtId="0" fontId="63" fillId="0" borderId="0" xfId="54" applyFont="1"/>
    <xf numFmtId="0" fontId="40" fillId="0" borderId="0" xfId="54" applyFont="1"/>
    <xf numFmtId="0" fontId="6" fillId="25" borderId="0" xfId="54" applyFont="1" applyFill="1"/>
    <xf numFmtId="191" fontId="40" fillId="0" borderId="0" xfId="54" applyNumberFormat="1" applyFont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64" fillId="0" borderId="0" xfId="54" applyFont="1"/>
    <xf numFmtId="0" fontId="65" fillId="0" borderId="0" xfId="54" applyFont="1" applyAlignment="1">
      <alignment vertical="center"/>
    </xf>
    <xf numFmtId="2" fontId="6" fillId="25" borderId="0" xfId="54" applyNumberFormat="1" applyFont="1" applyFill="1" applyAlignment="1">
      <alignment horizontal="justify" wrapText="1"/>
    </xf>
    <xf numFmtId="0" fontId="40" fillId="0" borderId="0" xfId="54" applyFont="1" applyAlignment="1">
      <alignment vertical="center"/>
    </xf>
    <xf numFmtId="0" fontId="8" fillId="25" borderId="0" xfId="54" applyFont="1" applyFill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64" fillId="0" borderId="0" xfId="54" applyFont="1" applyAlignment="1">
      <alignment vertical="center"/>
    </xf>
    <xf numFmtId="0" fontId="64" fillId="0" borderId="0" xfId="54" applyFont="1" applyAlignment="1">
      <alignment horizontal="left" vertical="center" indent="1"/>
    </xf>
    <xf numFmtId="0" fontId="40" fillId="0" borderId="0" xfId="54" applyFont="1" applyAlignment="1">
      <alignment horizontal="left" vertical="center" indent="3"/>
    </xf>
    <xf numFmtId="176" fontId="64" fillId="0" borderId="0" xfId="54" applyNumberFormat="1" applyFont="1" applyAlignment="1">
      <alignment vertical="center"/>
    </xf>
    <xf numFmtId="176" fontId="40" fillId="0" borderId="0" xfId="54" applyNumberFormat="1" applyFont="1" applyAlignment="1">
      <alignment vertical="center"/>
    </xf>
    <xf numFmtId="0" fontId="42" fillId="25" borderId="0" xfId="54" applyFont="1" applyFill="1" applyAlignment="1">
      <alignment horizontal="center" vertical="center" wrapText="1"/>
    </xf>
    <xf numFmtId="191" fontId="40" fillId="0" borderId="0" xfId="54" applyNumberFormat="1" applyFont="1"/>
    <xf numFmtId="191" fontId="64" fillId="0" borderId="0" xfId="54" applyNumberFormat="1" applyFont="1"/>
    <xf numFmtId="168" fontId="6" fillId="25" borderId="0" xfId="66" quotePrefix="1" applyNumberFormat="1" applyFont="1" applyFill="1" applyAlignment="1">
      <alignment horizontal="right" vertical="center"/>
    </xf>
    <xf numFmtId="0" fontId="68" fillId="0" borderId="0" xfId="40" applyFont="1" applyAlignment="1" applyProtection="1"/>
    <xf numFmtId="0" fontId="4" fillId="0" borderId="0" xfId="40" applyAlignment="1" applyProtection="1"/>
    <xf numFmtId="0" fontId="8" fillId="25" borderId="0" xfId="66" applyFont="1" applyFill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70" fillId="0" borderId="0" xfId="40" applyFont="1" applyAlignment="1" applyProtection="1"/>
    <xf numFmtId="0" fontId="9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76" fontId="42" fillId="25" borderId="0" xfId="0" applyNumberFormat="1" applyFont="1" applyFill="1" applyAlignment="1">
      <alignment horizontal="right" vertical="center"/>
    </xf>
    <xf numFmtId="0" fontId="0" fillId="26" borderId="0" xfId="0" applyFill="1"/>
    <xf numFmtId="0" fontId="72" fillId="26" borderId="0" xfId="0" applyFont="1" applyFill="1" applyAlignment="1">
      <alignment horizontal="center"/>
    </xf>
    <xf numFmtId="0" fontId="9" fillId="26" borderId="0" xfId="0" quotePrefix="1" applyFont="1" applyFill="1" applyAlignment="1">
      <alignment horizontal="center"/>
    </xf>
    <xf numFmtId="0" fontId="9" fillId="26" borderId="0" xfId="0" applyFont="1" applyFill="1"/>
    <xf numFmtId="0" fontId="9" fillId="26" borderId="0" xfId="0" applyFont="1" applyFill="1" applyAlignment="1">
      <alignment horizontal="center"/>
    </xf>
    <xf numFmtId="0" fontId="10" fillId="25" borderId="0" xfId="64" applyFont="1" applyFill="1" applyAlignment="1">
      <alignment horizontal="center" vertical="center"/>
    </xf>
    <xf numFmtId="0" fontId="6" fillId="26" borderId="0" xfId="0" applyFont="1" applyFill="1" applyAlignment="1">
      <alignment vertical="center"/>
    </xf>
    <xf numFmtId="178" fontId="6" fillId="26" borderId="0" xfId="0" applyNumberFormat="1" applyFont="1" applyFill="1" applyAlignment="1">
      <alignment horizontal="right" vertical="center"/>
    </xf>
    <xf numFmtId="0" fontId="6" fillId="26" borderId="0" xfId="0" applyFont="1" applyFill="1"/>
    <xf numFmtId="178" fontId="6" fillId="26" borderId="0" xfId="0" applyNumberFormat="1" applyFont="1" applyFill="1"/>
    <xf numFmtId="178" fontId="6" fillId="26" borderId="0" xfId="0" applyNumberFormat="1" applyFont="1" applyFill="1" applyAlignment="1">
      <alignment vertical="center"/>
    </xf>
    <xf numFmtId="4" fontId="6" fillId="25" borderId="0" xfId="0" applyNumberFormat="1" applyFont="1" applyFill="1" applyAlignment="1">
      <alignment vertical="center" wrapText="1"/>
    </xf>
    <xf numFmtId="4" fontId="6" fillId="25" borderId="0" xfId="0" applyNumberFormat="1" applyFont="1" applyFill="1" applyAlignment="1">
      <alignment vertical="center"/>
    </xf>
    <xf numFmtId="0" fontId="8" fillId="25" borderId="0" xfId="65" applyFont="1" applyFill="1" applyAlignment="1">
      <alignment horizontal="center" vertical="center" wrapText="1"/>
    </xf>
    <xf numFmtId="169" fontId="6" fillId="26" borderId="0" xfId="0" applyNumberFormat="1" applyFont="1" applyFill="1" applyAlignment="1">
      <alignment vertical="center"/>
    </xf>
    <xf numFmtId="0" fontId="42" fillId="26" borderId="0" xfId="0" quotePrefix="1" applyFont="1" applyFill="1" applyAlignment="1">
      <alignment horizontal="right" vertical="center"/>
    </xf>
    <xf numFmtId="176" fontId="6" fillId="26" borderId="0" xfId="0" applyNumberFormat="1" applyFont="1" applyFill="1" applyAlignment="1">
      <alignment vertical="center"/>
    </xf>
    <xf numFmtId="0" fontId="6" fillId="26" borderId="0" xfId="0" applyFont="1" applyFill="1" applyAlignment="1">
      <alignment horizontal="right" vertical="center"/>
    </xf>
    <xf numFmtId="1" fontId="6" fillId="26" borderId="0" xfId="0" applyNumberFormat="1" applyFont="1" applyFill="1" applyAlignment="1">
      <alignment horizontal="right" vertical="center"/>
    </xf>
    <xf numFmtId="1" fontId="6" fillId="26" borderId="0" xfId="0" applyNumberFormat="1" applyFont="1" applyFill="1" applyAlignment="1">
      <alignment vertical="center"/>
    </xf>
    <xf numFmtId="0" fontId="6" fillId="0" borderId="0" xfId="64" applyFont="1" applyAlignment="1">
      <alignment horizontal="left" vertical="center" indent="2"/>
    </xf>
    <xf numFmtId="0" fontId="6" fillId="0" borderId="15" xfId="64" applyFont="1" applyBorder="1" applyAlignment="1">
      <alignment vertical="center"/>
    </xf>
    <xf numFmtId="0" fontId="6" fillId="0" borderId="15" xfId="64" applyFont="1" applyBorder="1" applyAlignment="1">
      <alignment horizontal="center" vertical="center"/>
    </xf>
    <xf numFmtId="0" fontId="6" fillId="0" borderId="0" xfId="64" applyFont="1" applyAlignment="1">
      <alignment horizontal="center" vertical="center"/>
    </xf>
    <xf numFmtId="0" fontId="6" fillId="25" borderId="0" xfId="64" applyFont="1" applyFill="1" applyAlignment="1">
      <alignment vertical="center" wrapText="1"/>
    </xf>
    <xf numFmtId="193" fontId="6" fillId="0" borderId="0" xfId="64" applyNumberFormat="1" applyFont="1" applyAlignment="1">
      <alignment horizontal="right" vertical="center"/>
    </xf>
    <xf numFmtId="2" fontId="6" fillId="0" borderId="0" xfId="64" applyNumberFormat="1" applyFont="1" applyAlignment="1">
      <alignment vertical="center"/>
    </xf>
    <xf numFmtId="0" fontId="42" fillId="27" borderId="0" xfId="0" applyFont="1" applyFill="1" applyAlignment="1">
      <alignment horizontal="left" vertical="center"/>
    </xf>
    <xf numFmtId="0" fontId="6" fillId="27" borderId="0" xfId="0" applyFont="1" applyFill="1" applyAlignment="1">
      <alignment horizontal="left" vertical="center"/>
    </xf>
    <xf numFmtId="0" fontId="6" fillId="27" borderId="0" xfId="0" applyFont="1" applyFill="1" applyAlignment="1">
      <alignment vertical="center"/>
    </xf>
    <xf numFmtId="176" fontId="6" fillId="27" borderId="0" xfId="0" applyNumberFormat="1" applyFont="1" applyFill="1" applyAlignment="1">
      <alignment horizontal="right" vertical="center"/>
    </xf>
    <xf numFmtId="0" fontId="74" fillId="0" borderId="0" xfId="0" applyFont="1" applyAlignment="1">
      <alignment horizontal="center" vertical="center"/>
    </xf>
    <xf numFmtId="0" fontId="74" fillId="27" borderId="16" xfId="0" applyFont="1" applyFill="1" applyBorder="1" applyAlignment="1">
      <alignment horizontal="center" vertical="center"/>
    </xf>
    <xf numFmtId="0" fontId="74" fillId="27" borderId="17" xfId="0" applyFont="1" applyFill="1" applyBorder="1" applyAlignment="1">
      <alignment horizontal="center" vertical="center"/>
    </xf>
    <xf numFmtId="3" fontId="40" fillId="0" borderId="0" xfId="50" applyNumberFormat="1" applyFont="1" applyAlignment="1">
      <alignment horizontal="right" vertical="center"/>
    </xf>
    <xf numFmtId="0" fontId="40" fillId="27" borderId="0" xfId="54" applyFont="1" applyFill="1" applyAlignment="1">
      <alignment horizontal="left" vertical="center" indent="4"/>
    </xf>
    <xf numFmtId="0" fontId="40" fillId="27" borderId="0" xfId="54" applyFont="1" applyFill="1" applyAlignment="1">
      <alignment horizontal="right" vertical="center"/>
    </xf>
    <xf numFmtId="3" fontId="40" fillId="27" borderId="0" xfId="50" applyNumberFormat="1" applyFont="1" applyFill="1" applyAlignment="1">
      <alignment horizontal="right" vertical="center"/>
    </xf>
    <xf numFmtId="0" fontId="40" fillId="27" borderId="0" xfId="54" applyFont="1" applyFill="1" applyAlignment="1">
      <alignment horizontal="left" vertical="center" indent="2"/>
    </xf>
    <xf numFmtId="176" fontId="40" fillId="27" borderId="0" xfId="54" applyNumberFormat="1" applyFont="1" applyFill="1" applyAlignment="1">
      <alignment vertical="center"/>
    </xf>
    <xf numFmtId="0" fontId="42" fillId="0" borderId="0" xfId="0" applyFont="1" applyAlignment="1">
      <alignment horizontal="center" vertical="center"/>
    </xf>
    <xf numFmtId="0" fontId="40" fillId="0" borderId="0" xfId="54" applyFont="1" applyAlignment="1">
      <alignment horizontal="left" vertical="center" wrapText="1" indent="3"/>
    </xf>
    <xf numFmtId="0" fontId="40" fillId="27" borderId="0" xfId="54" applyFont="1" applyFill="1" applyAlignment="1">
      <alignment horizontal="left" vertical="center" wrapText="1" indent="3"/>
    </xf>
    <xf numFmtId="0" fontId="74" fillId="27" borderId="20" xfId="0" applyFont="1" applyFill="1" applyBorder="1" applyAlignment="1">
      <alignment horizontal="center" vertical="center" wrapText="1"/>
    </xf>
    <xf numFmtId="0" fontId="74" fillId="27" borderId="21" xfId="0" applyFont="1" applyFill="1" applyBorder="1" applyAlignment="1">
      <alignment horizontal="center" vertical="center" wrapText="1"/>
    </xf>
    <xf numFmtId="169" fontId="6" fillId="27" borderId="0" xfId="0" applyNumberFormat="1" applyFont="1" applyFill="1" applyAlignment="1">
      <alignment vertical="center"/>
    </xf>
    <xf numFmtId="0" fontId="74" fillId="27" borderId="26" xfId="0" applyFont="1" applyFill="1" applyBorder="1" applyAlignment="1">
      <alignment horizontal="center" vertical="center" wrapText="1"/>
    </xf>
    <xf numFmtId="0" fontId="74" fillId="27" borderId="27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169" fontId="6" fillId="27" borderId="0" xfId="0" applyNumberFormat="1" applyFont="1" applyFill="1" applyAlignment="1">
      <alignment horizontal="right" vertical="center"/>
    </xf>
    <xf numFmtId="0" fontId="74" fillId="27" borderId="26" xfId="0" applyFont="1" applyFill="1" applyBorder="1" applyAlignment="1">
      <alignment horizontal="center" vertical="center"/>
    </xf>
    <xf numFmtId="0" fontId="74" fillId="27" borderId="27" xfId="0" applyFont="1" applyFill="1" applyBorder="1" applyAlignment="1">
      <alignment horizontal="center" vertical="center"/>
    </xf>
    <xf numFmtId="178" fontId="6" fillId="27" borderId="0" xfId="0" applyNumberFormat="1" applyFont="1" applyFill="1" applyAlignment="1">
      <alignment vertical="center"/>
    </xf>
    <xf numFmtId="178" fontId="6" fillId="27" borderId="0" xfId="0" applyNumberFormat="1" applyFont="1" applyFill="1" applyAlignment="1">
      <alignment horizontal="right" vertical="center"/>
    </xf>
    <xf numFmtId="0" fontId="6" fillId="27" borderId="0" xfId="0" applyFont="1" applyFill="1"/>
    <xf numFmtId="0" fontId="74" fillId="27" borderId="20" xfId="0" applyFont="1" applyFill="1" applyBorder="1" applyAlignment="1">
      <alignment horizontal="center" vertical="center"/>
    </xf>
    <xf numFmtId="0" fontId="74" fillId="27" borderId="21" xfId="0" applyFont="1" applyFill="1" applyBorder="1" applyAlignment="1">
      <alignment horizontal="center" vertical="center"/>
    </xf>
    <xf numFmtId="191" fontId="42" fillId="25" borderId="0" xfId="0" applyNumberFormat="1" applyFont="1" applyFill="1" applyAlignment="1">
      <alignment horizontal="right" vertical="center"/>
    </xf>
    <xf numFmtId="179" fontId="42" fillId="25" borderId="0" xfId="0" applyNumberFormat="1" applyFont="1" applyFill="1" applyAlignment="1">
      <alignment horizontal="right" vertical="center"/>
    </xf>
    <xf numFmtId="0" fontId="74" fillId="0" borderId="0" xfId="0" quotePrefix="1" applyFont="1" applyAlignment="1">
      <alignment horizontal="center" vertical="center"/>
    </xf>
    <xf numFmtId="0" fontId="75" fillId="0" borderId="0" xfId="0" applyFont="1"/>
    <xf numFmtId="0" fontId="6" fillId="27" borderId="0" xfId="0" applyFont="1" applyFill="1" applyAlignment="1">
      <alignment horizontal="left" vertical="center" indent="1"/>
    </xf>
    <xf numFmtId="191" fontId="6" fillId="27" borderId="0" xfId="0" applyNumberFormat="1" applyFont="1" applyFill="1" applyAlignment="1">
      <alignment vertical="center"/>
    </xf>
    <xf numFmtId="179" fontId="6" fillId="27" borderId="0" xfId="0" quotePrefix="1" applyNumberFormat="1" applyFont="1" applyFill="1" applyAlignment="1">
      <alignment horizontal="right" vertical="center"/>
    </xf>
    <xf numFmtId="165" fontId="6" fillId="27" borderId="0" xfId="0" applyNumberFormat="1" applyFont="1" applyFill="1" applyAlignment="1">
      <alignment vertical="center"/>
    </xf>
    <xf numFmtId="0" fontId="6" fillId="27" borderId="0" xfId="0" applyFont="1" applyFill="1" applyAlignment="1">
      <alignment horizontal="left" vertical="center" indent="2"/>
    </xf>
    <xf numFmtId="0" fontId="6" fillId="27" borderId="0" xfId="0" applyFont="1" applyFill="1" applyAlignment="1">
      <alignment horizontal="right" vertical="center"/>
    </xf>
    <xf numFmtId="172" fontId="6" fillId="27" borderId="0" xfId="0" applyNumberFormat="1" applyFont="1" applyFill="1" applyAlignment="1">
      <alignment vertical="center"/>
    </xf>
    <xf numFmtId="0" fontId="6" fillId="27" borderId="0" xfId="0" applyFont="1" applyFill="1" applyAlignment="1">
      <alignment horizontal="left" vertical="center" wrapText="1" indent="2"/>
    </xf>
    <xf numFmtId="0" fontId="43" fillId="25" borderId="0" xfId="0" applyFont="1" applyFill="1" applyAlignment="1">
      <alignment horizontal="left"/>
    </xf>
    <xf numFmtId="0" fontId="6" fillId="27" borderId="0" xfId="0" applyFont="1" applyFill="1" applyAlignment="1">
      <alignment horizontal="center" vertical="center"/>
    </xf>
    <xf numFmtId="176" fontId="40" fillId="27" borderId="0" xfId="0" applyNumberFormat="1" applyFont="1" applyFill="1" applyAlignment="1">
      <alignment vertical="center"/>
    </xf>
    <xf numFmtId="1" fontId="6" fillId="27" borderId="0" xfId="0" applyNumberFormat="1" applyFont="1" applyFill="1" applyAlignment="1">
      <alignment vertical="center"/>
    </xf>
    <xf numFmtId="0" fontId="74" fillId="0" borderId="0" xfId="0" applyFont="1" applyAlignment="1">
      <alignment horizontal="left" vertical="center"/>
    </xf>
    <xf numFmtId="176" fontId="6" fillId="27" borderId="0" xfId="0" applyNumberFormat="1" applyFont="1" applyFill="1" applyAlignment="1">
      <alignment vertical="center"/>
    </xf>
    <xf numFmtId="167" fontId="42" fillId="25" borderId="0" xfId="0" applyNumberFormat="1" applyFont="1" applyFill="1" applyAlignment="1">
      <alignment horizontal="right" vertical="center"/>
    </xf>
    <xf numFmtId="168" fontId="6" fillId="27" borderId="0" xfId="0" applyNumberFormat="1" applyFont="1" applyFill="1" applyAlignment="1">
      <alignment vertical="center"/>
    </xf>
    <xf numFmtId="0" fontId="74" fillId="27" borderId="20" xfId="66" applyFont="1" applyFill="1" applyBorder="1" applyAlignment="1">
      <alignment horizontal="center" vertical="center"/>
    </xf>
    <xf numFmtId="0" fontId="74" fillId="27" borderId="26" xfId="66" applyFont="1" applyFill="1" applyBorder="1" applyAlignment="1">
      <alignment horizontal="center" vertical="center"/>
    </xf>
    <xf numFmtId="0" fontId="74" fillId="27" borderId="27" xfId="66" applyFont="1" applyFill="1" applyBorder="1" applyAlignment="1">
      <alignment horizontal="center" vertical="center"/>
    </xf>
    <xf numFmtId="0" fontId="74" fillId="0" borderId="0" xfId="66" applyFont="1" applyAlignment="1">
      <alignment horizontal="center" vertical="center"/>
    </xf>
    <xf numFmtId="0" fontId="41" fillId="27" borderId="0" xfId="0" applyFont="1" applyFill="1"/>
    <xf numFmtId="177" fontId="42" fillId="27" borderId="0" xfId="0" applyNumberFormat="1" applyFont="1" applyFill="1"/>
    <xf numFmtId="175" fontId="42" fillId="27" borderId="0" xfId="0" applyNumberFormat="1" applyFont="1" applyFill="1"/>
    <xf numFmtId="176" fontId="42" fillId="27" borderId="0" xfId="0" applyNumberFormat="1" applyFont="1" applyFill="1"/>
    <xf numFmtId="166" fontId="42" fillId="27" borderId="0" xfId="66" quotePrefix="1" applyNumberFormat="1" applyFont="1" applyFill="1" applyAlignment="1">
      <alignment horizontal="right"/>
    </xf>
    <xf numFmtId="175" fontId="42" fillId="25" borderId="0" xfId="0" applyNumberFormat="1" applyFont="1" applyFill="1" applyAlignment="1">
      <alignment vertical="center"/>
    </xf>
    <xf numFmtId="190" fontId="6" fillId="25" borderId="0" xfId="0" applyNumberFormat="1" applyFont="1" applyFill="1" applyAlignment="1">
      <alignment vertical="center"/>
    </xf>
    <xf numFmtId="0" fontId="74" fillId="0" borderId="0" xfId="65" applyFont="1" applyAlignment="1">
      <alignment horizontal="center" vertical="center" wrapText="1"/>
    </xf>
    <xf numFmtId="0" fontId="6" fillId="27" borderId="0" xfId="65" applyFont="1" applyFill="1" applyAlignment="1">
      <alignment horizontal="left" vertical="center" wrapText="1" indent="2"/>
    </xf>
    <xf numFmtId="165" fontId="6" fillId="27" borderId="0" xfId="65" applyNumberFormat="1" applyFont="1" applyFill="1" applyAlignment="1">
      <alignment vertical="center" wrapText="1"/>
    </xf>
    <xf numFmtId="0" fontId="6" fillId="27" borderId="0" xfId="65" applyFont="1" applyFill="1" applyAlignment="1">
      <alignment vertical="center" wrapText="1"/>
    </xf>
    <xf numFmtId="165" fontId="6" fillId="27" borderId="0" xfId="65" applyNumberFormat="1" applyFont="1" applyFill="1" applyAlignment="1">
      <alignment horizontal="right" vertical="center" wrapText="1"/>
    </xf>
    <xf numFmtId="165" fontId="42" fillId="25" borderId="0" xfId="65" applyNumberFormat="1" applyFont="1" applyFill="1" applyAlignment="1">
      <alignment horizontal="right" vertical="center" wrapText="1"/>
    </xf>
    <xf numFmtId="1" fontId="6" fillId="25" borderId="0" xfId="0" applyNumberFormat="1" applyFont="1" applyFill="1" applyAlignment="1">
      <alignment horizontal="right" vertical="center" wrapText="1"/>
    </xf>
    <xf numFmtId="165" fontId="42" fillId="27" borderId="0" xfId="0" applyNumberFormat="1" applyFont="1" applyFill="1" applyAlignment="1">
      <alignment vertical="center" wrapText="1"/>
    </xf>
    <xf numFmtId="1" fontId="6" fillId="27" borderId="0" xfId="0" applyNumberFormat="1" applyFont="1" applyFill="1" applyAlignment="1">
      <alignment horizontal="right" vertical="center" wrapText="1"/>
    </xf>
    <xf numFmtId="0" fontId="74" fillId="27" borderId="16" xfId="65" applyFont="1" applyFill="1" applyBorder="1" applyAlignment="1">
      <alignment horizontal="center" vertical="center" wrapText="1"/>
    </xf>
    <xf numFmtId="0" fontId="6" fillId="27" borderId="0" xfId="0" applyFont="1" applyFill="1" applyAlignment="1">
      <alignment horizontal="right" vertical="center" wrapText="1"/>
    </xf>
    <xf numFmtId="0" fontId="74" fillId="27" borderId="20" xfId="0" applyFont="1" applyFill="1" applyBorder="1" applyAlignment="1">
      <alignment horizontal="centerContinuous" vertical="center"/>
    </xf>
    <xf numFmtId="0" fontId="74" fillId="27" borderId="20" xfId="0" applyFont="1" applyFill="1" applyBorder="1" applyAlignment="1">
      <alignment horizontal="centerContinuous" vertical="center" wrapText="1"/>
    </xf>
    <xf numFmtId="0" fontId="74" fillId="27" borderId="21" xfId="0" applyFont="1" applyFill="1" applyBorder="1" applyAlignment="1">
      <alignment horizontal="centerContinuous" vertical="center" wrapText="1"/>
    </xf>
    <xf numFmtId="0" fontId="74" fillId="27" borderId="26" xfId="0" applyFont="1" applyFill="1" applyBorder="1" applyAlignment="1">
      <alignment horizontal="centerContinuous" vertical="center" wrapText="1"/>
    </xf>
    <xf numFmtId="0" fontId="74" fillId="27" borderId="27" xfId="0" applyFont="1" applyFill="1" applyBorder="1" applyAlignment="1">
      <alignment horizontal="centerContinuous" vertical="center" wrapText="1"/>
    </xf>
    <xf numFmtId="0" fontId="74" fillId="0" borderId="0" xfId="0" applyFont="1" applyAlignment="1">
      <alignment horizontal="centerContinuous" vertical="center" wrapText="1"/>
    </xf>
    <xf numFmtId="179" fontId="42" fillId="27" borderId="0" xfId="0" quotePrefix="1" applyNumberFormat="1" applyFont="1" applyFill="1" applyAlignment="1">
      <alignment horizontal="right" vertical="center"/>
    </xf>
    <xf numFmtId="2" fontId="6" fillId="27" borderId="0" xfId="0" applyNumberFormat="1" applyFont="1" applyFill="1" applyAlignment="1">
      <alignment vertical="center"/>
    </xf>
    <xf numFmtId="168" fontId="42" fillId="27" borderId="0" xfId="0" applyNumberFormat="1" applyFont="1" applyFill="1" applyAlignment="1">
      <alignment vertical="center"/>
    </xf>
    <xf numFmtId="172" fontId="6" fillId="27" borderId="0" xfId="0" quotePrefix="1" applyNumberFormat="1" applyFont="1" applyFill="1" applyAlignment="1">
      <alignment horizontal="right" vertical="center"/>
    </xf>
    <xf numFmtId="168" fontId="42" fillId="27" borderId="0" xfId="0" applyNumberFormat="1" applyFont="1" applyFill="1" applyAlignment="1">
      <alignment horizontal="right" vertical="center"/>
    </xf>
    <xf numFmtId="172" fontId="6" fillId="27" borderId="0" xfId="0" applyNumberFormat="1" applyFont="1" applyFill="1" applyAlignment="1">
      <alignment horizontal="right" vertical="center"/>
    </xf>
    <xf numFmtId="168" fontId="42" fillId="27" borderId="0" xfId="0" quotePrefix="1" applyNumberFormat="1" applyFont="1" applyFill="1" applyAlignment="1">
      <alignment horizontal="right" vertical="center"/>
    </xf>
    <xf numFmtId="166" fontId="42" fillId="27" borderId="0" xfId="0" quotePrefix="1" applyNumberFormat="1" applyFont="1" applyFill="1" applyAlignment="1">
      <alignment horizontal="right" vertical="center"/>
    </xf>
    <xf numFmtId="0" fontId="74" fillId="27" borderId="23" xfId="67" applyFont="1" applyFill="1" applyBorder="1" applyAlignment="1">
      <alignment horizontal="center" vertical="center" wrapText="1"/>
    </xf>
    <xf numFmtId="0" fontId="74" fillId="27" borderId="24" xfId="67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 wrapText="1"/>
    </xf>
    <xf numFmtId="4" fontId="6" fillId="0" borderId="0" xfId="67" applyNumberFormat="1" applyFont="1" applyAlignment="1">
      <alignment horizontal="center" vertical="center"/>
    </xf>
    <xf numFmtId="4" fontId="6" fillId="27" borderId="0" xfId="67" applyNumberFormat="1" applyFont="1" applyFill="1" applyAlignment="1">
      <alignment horizontal="center" vertical="center"/>
    </xf>
    <xf numFmtId="4" fontId="6" fillId="27" borderId="0" xfId="67" applyNumberFormat="1" applyFont="1" applyFill="1" applyAlignment="1">
      <alignment horizontal="right" vertical="center"/>
    </xf>
    <xf numFmtId="0" fontId="74" fillId="0" borderId="0" xfId="67" applyFont="1" applyAlignment="1">
      <alignment horizontal="center" vertical="center"/>
    </xf>
    <xf numFmtId="0" fontId="74" fillId="0" borderId="0" xfId="67" applyFont="1" applyAlignment="1">
      <alignment horizontal="center" vertical="center" wrapText="1"/>
    </xf>
    <xf numFmtId="0" fontId="74" fillId="27" borderId="20" xfId="67" applyFont="1" applyFill="1" applyBorder="1" applyAlignment="1">
      <alignment horizontal="center" vertical="center"/>
    </xf>
    <xf numFmtId="0" fontId="74" fillId="27" borderId="27" xfId="67" applyFont="1" applyFill="1" applyBorder="1" applyAlignment="1">
      <alignment horizontal="center" vertical="center"/>
    </xf>
    <xf numFmtId="0" fontId="6" fillId="27" borderId="0" xfId="67" applyFont="1" applyFill="1" applyAlignment="1">
      <alignment horizontal="center" vertical="center"/>
    </xf>
    <xf numFmtId="4" fontId="6" fillId="27" borderId="0" xfId="0" applyNumberFormat="1" applyFont="1" applyFill="1" applyAlignment="1">
      <alignment vertical="center"/>
    </xf>
    <xf numFmtId="0" fontId="74" fillId="27" borderId="20" xfId="67" applyFont="1" applyFill="1" applyBorder="1" applyAlignment="1">
      <alignment horizontal="center" vertical="center" wrapText="1"/>
    </xf>
    <xf numFmtId="4" fontId="6" fillId="25" borderId="0" xfId="0" applyNumberFormat="1" applyFont="1" applyFill="1" applyAlignment="1">
      <alignment horizontal="right" vertical="center"/>
    </xf>
    <xf numFmtId="4" fontId="6" fillId="27" borderId="0" xfId="0" applyNumberFormat="1" applyFont="1" applyFill="1" applyAlignment="1">
      <alignment horizontal="right" vertical="center"/>
    </xf>
    <xf numFmtId="2" fontId="6" fillId="0" borderId="0" xfId="67" applyNumberFormat="1" applyFont="1"/>
    <xf numFmtId="2" fontId="6" fillId="27" borderId="0" xfId="67" applyNumberFormat="1" applyFont="1" applyFill="1" applyAlignment="1">
      <alignment horizontal="right" vertical="center"/>
    </xf>
    <xf numFmtId="2" fontId="6" fillId="27" borderId="0" xfId="0" applyNumberFormat="1" applyFont="1" applyFill="1" applyAlignment="1">
      <alignment horizontal="right" vertical="center"/>
    </xf>
    <xf numFmtId="2" fontId="6" fillId="27" borderId="0" xfId="67" applyNumberFormat="1" applyFont="1" applyFill="1"/>
    <xf numFmtId="0" fontId="74" fillId="27" borderId="21" xfId="67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 wrapText="1"/>
    </xf>
    <xf numFmtId="0" fontId="6" fillId="27" borderId="0" xfId="67" applyFont="1" applyFill="1" applyAlignment="1">
      <alignment horizontal="center" vertical="center" wrapText="1"/>
    </xf>
    <xf numFmtId="4" fontId="6" fillId="27" borderId="0" xfId="0" applyNumberFormat="1" applyFont="1" applyFill="1" applyAlignment="1">
      <alignment vertical="center" wrapText="1"/>
    </xf>
    <xf numFmtId="4" fontId="6" fillId="27" borderId="0" xfId="0" applyNumberFormat="1" applyFont="1" applyFill="1" applyAlignment="1">
      <alignment horizontal="right" vertical="center" wrapText="1"/>
    </xf>
    <xf numFmtId="2" fontId="6" fillId="27" borderId="0" xfId="67" applyNumberFormat="1" applyFont="1" applyFill="1" applyAlignment="1">
      <alignment vertical="center"/>
    </xf>
    <xf numFmtId="174" fontId="6" fillId="27" borderId="0" xfId="0" applyNumberFormat="1" applyFont="1" applyFill="1" applyAlignment="1">
      <alignment horizontal="right" vertical="center"/>
    </xf>
    <xf numFmtId="0" fontId="42" fillId="0" borderId="0" xfId="64" applyFont="1" applyAlignment="1">
      <alignment horizontal="left" vertical="center"/>
    </xf>
    <xf numFmtId="0" fontId="74" fillId="27" borderId="26" xfId="64" applyFont="1" applyFill="1" applyBorder="1" applyAlignment="1">
      <alignment horizontal="center" vertical="center"/>
    </xf>
    <xf numFmtId="0" fontId="74" fillId="27" borderId="27" xfId="64" applyFont="1" applyFill="1" applyBorder="1" applyAlignment="1">
      <alignment horizontal="center" vertical="center"/>
    </xf>
    <xf numFmtId="0" fontId="74" fillId="0" borderId="0" xfId="64" applyFont="1" applyAlignment="1">
      <alignment horizontal="center" vertical="center" wrapText="1"/>
    </xf>
    <xf numFmtId="0" fontId="74" fillId="0" borderId="0" xfId="64" applyFont="1" applyAlignment="1">
      <alignment horizontal="center" vertical="center"/>
    </xf>
    <xf numFmtId="0" fontId="42" fillId="27" borderId="0" xfId="64" applyFont="1" applyFill="1" applyAlignment="1">
      <alignment horizontal="left" vertical="center" indent="2"/>
    </xf>
    <xf numFmtId="0" fontId="6" fillId="27" borderId="0" xfId="64" applyFont="1" applyFill="1" applyAlignment="1">
      <alignment vertical="center"/>
    </xf>
    <xf numFmtId="2" fontId="42" fillId="27" borderId="0" xfId="64" applyNumberFormat="1" applyFont="1" applyFill="1" applyAlignment="1">
      <alignment horizontal="right" vertical="center"/>
    </xf>
    <xf numFmtId="0" fontId="42" fillId="0" borderId="0" xfId="0" applyFont="1"/>
    <xf numFmtId="0" fontId="42" fillId="27" borderId="0" xfId="64" applyFont="1" applyFill="1" applyAlignment="1">
      <alignment horizontal="left" vertical="center" indent="1"/>
    </xf>
    <xf numFmtId="0" fontId="42" fillId="27" borderId="0" xfId="0" applyFont="1" applyFill="1"/>
    <xf numFmtId="194" fontId="6" fillId="0" borderId="0" xfId="64" applyNumberFormat="1" applyFont="1" applyAlignment="1">
      <alignment vertical="center"/>
    </xf>
    <xf numFmtId="0" fontId="6" fillId="27" borderId="0" xfId="64" applyFont="1" applyFill="1" applyAlignment="1">
      <alignment horizontal="center" vertical="center"/>
    </xf>
    <xf numFmtId="2" fontId="6" fillId="27" borderId="0" xfId="64" applyNumberFormat="1" applyFont="1" applyFill="1" applyAlignment="1">
      <alignment vertical="center"/>
    </xf>
    <xf numFmtId="194" fontId="6" fillId="27" borderId="0" xfId="64" applyNumberFormat="1" applyFont="1" applyFill="1" applyAlignment="1">
      <alignment vertical="center"/>
    </xf>
    <xf numFmtId="0" fontId="6" fillId="27" borderId="0" xfId="0" applyFont="1" applyFill="1" applyAlignment="1">
      <alignment horizontal="left" indent="1"/>
    </xf>
    <xf numFmtId="0" fontId="41" fillId="25" borderId="0" xfId="64" applyFont="1" applyFill="1" applyAlignment="1">
      <alignment horizontal="left"/>
    </xf>
    <xf numFmtId="189" fontId="6" fillId="26" borderId="0" xfId="0" applyNumberFormat="1" applyFont="1" applyFill="1"/>
    <xf numFmtId="169" fontId="6" fillId="26" borderId="0" xfId="0" applyNumberFormat="1" applyFont="1" applyFill="1"/>
    <xf numFmtId="0" fontId="74" fillId="26" borderId="0" xfId="0" applyFont="1" applyFill="1" applyAlignment="1">
      <alignment horizontal="center" vertical="center" wrapText="1"/>
    </xf>
    <xf numFmtId="0" fontId="42" fillId="26" borderId="0" xfId="0" applyFont="1" applyFill="1" applyAlignment="1">
      <alignment horizontal="center" vertical="center" wrapText="1"/>
    </xf>
    <xf numFmtId="167" fontId="6" fillId="25" borderId="0" xfId="0" applyNumberFormat="1" applyFont="1" applyFill="1" applyAlignment="1">
      <alignment vertical="center"/>
    </xf>
    <xf numFmtId="167" fontId="42" fillId="25" borderId="0" xfId="0" applyNumberFormat="1" applyFont="1" applyFill="1" applyAlignment="1">
      <alignment vertical="center"/>
    </xf>
    <xf numFmtId="169" fontId="42" fillId="26" borderId="0" xfId="0" applyNumberFormat="1" applyFont="1" applyFill="1" applyAlignment="1">
      <alignment vertical="center"/>
    </xf>
    <xf numFmtId="169" fontId="6" fillId="0" borderId="0" xfId="0" applyNumberFormat="1" applyFont="1" applyAlignment="1">
      <alignment horizontal="right" vertical="center"/>
    </xf>
    <xf numFmtId="2" fontId="6" fillId="25" borderId="0" xfId="64" applyNumberFormat="1" applyFont="1" applyFill="1" applyAlignment="1">
      <alignment horizontal="right" vertical="center"/>
    </xf>
    <xf numFmtId="0" fontId="79" fillId="0" borderId="0" xfId="40" applyFont="1" applyAlignment="1" applyProtection="1"/>
    <xf numFmtId="0" fontId="6" fillId="0" borderId="0" xfId="64" applyFont="1" applyAlignment="1"/>
    <xf numFmtId="0" fontId="74" fillId="27" borderId="30" xfId="64" applyFont="1" applyFill="1" applyBorder="1" applyAlignment="1">
      <alignment horizontal="center" vertical="center"/>
    </xf>
    <xf numFmtId="0" fontId="8" fillId="25" borderId="0" xfId="64" applyFont="1" applyFill="1" applyAlignment="1">
      <alignment vertical="center"/>
    </xf>
    <xf numFmtId="0" fontId="41" fillId="25" borderId="0" xfId="64" applyFont="1" applyFill="1" applyAlignment="1"/>
    <xf numFmtId="3" fontId="6" fillId="26" borderId="0" xfId="0" applyNumberFormat="1" applyFont="1" applyFill="1" applyAlignment="1">
      <alignment horizontal="right" vertical="center"/>
    </xf>
    <xf numFmtId="169" fontId="6" fillId="26" borderId="0" xfId="0" applyNumberFormat="1" applyFont="1" applyFill="1" applyAlignment="1">
      <alignment horizontal="right" vertical="center"/>
    </xf>
    <xf numFmtId="3" fontId="6" fillId="26" borderId="0" xfId="0" applyNumberFormat="1" applyFont="1" applyFill="1" applyAlignment="1">
      <alignment vertical="center"/>
    </xf>
    <xf numFmtId="4" fontId="6" fillId="0" borderId="0" xfId="0" applyNumberFormat="1" applyFont="1" applyAlignment="1">
      <alignment horizontal="right" vertical="center" wrapText="1"/>
    </xf>
    <xf numFmtId="2" fontId="6" fillId="0" borderId="0" xfId="0" applyNumberFormat="1" applyFont="1" applyAlignment="1">
      <alignment horizontal="right" vertical="center" wrapText="1"/>
    </xf>
    <xf numFmtId="0" fontId="51" fillId="25" borderId="0" xfId="0" applyFont="1" applyFill="1"/>
    <xf numFmtId="189" fontId="6" fillId="25" borderId="0" xfId="0" applyNumberFormat="1" applyFont="1" applyFill="1" applyAlignment="1">
      <alignment vertical="center"/>
    </xf>
    <xf numFmtId="2" fontId="43" fillId="0" borderId="0" xfId="0" applyNumberFormat="1" applyFont="1" applyAlignment="1">
      <alignment horizontal="left" wrapText="1"/>
    </xf>
    <xf numFmtId="0" fontId="74" fillId="27" borderId="18" xfId="0" applyFont="1" applyFill="1" applyBorder="1" applyAlignment="1">
      <alignment horizontal="center" vertical="center"/>
    </xf>
    <xf numFmtId="0" fontId="42" fillId="0" borderId="0" xfId="86" applyFont="1"/>
    <xf numFmtId="0" fontId="6" fillId="0" borderId="0" xfId="86" applyFont="1"/>
    <xf numFmtId="0" fontId="6" fillId="25" borderId="0" xfId="86" applyFont="1" applyFill="1"/>
    <xf numFmtId="0" fontId="41" fillId="0" borderId="0" xfId="86" applyFont="1"/>
    <xf numFmtId="0" fontId="51" fillId="25" borderId="0" xfId="0" applyFont="1" applyFill="1" applyAlignment="1">
      <alignment horizontal="left"/>
    </xf>
    <xf numFmtId="178" fontId="6" fillId="0" borderId="0" xfId="0" applyNumberFormat="1" applyFont="1" applyAlignment="1">
      <alignment vertical="center"/>
    </xf>
    <xf numFmtId="2" fontId="42" fillId="0" borderId="0" xfId="0" applyNumberFormat="1" applyFont="1" applyAlignment="1">
      <alignment horizontal="right" vertical="center"/>
    </xf>
    <xf numFmtId="1" fontId="42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72" fontId="6" fillId="26" borderId="0" xfId="0" applyNumberFormat="1" applyFont="1" applyFill="1" applyAlignment="1">
      <alignment vertical="center"/>
    </xf>
    <xf numFmtId="165" fontId="42" fillId="25" borderId="0" xfId="0" applyNumberFormat="1" applyFont="1" applyFill="1" applyAlignment="1">
      <alignment horizontal="right" vertical="center"/>
    </xf>
    <xf numFmtId="165" fontId="6" fillId="25" borderId="0" xfId="0" applyNumberFormat="1" applyFont="1" applyFill="1" applyAlignment="1">
      <alignment horizontal="right" vertical="center"/>
    </xf>
    <xf numFmtId="180" fontId="42" fillId="25" borderId="0" xfId="0" applyNumberFormat="1" applyFont="1" applyFill="1" applyAlignment="1">
      <alignment horizontal="right" vertical="center"/>
    </xf>
    <xf numFmtId="179" fontId="42" fillId="25" borderId="0" xfId="66" applyNumberFormat="1" applyFont="1" applyFill="1" applyAlignment="1">
      <alignment horizontal="right" vertical="center"/>
    </xf>
    <xf numFmtId="175" fontId="42" fillId="25" borderId="0" xfId="66" applyNumberFormat="1" applyFont="1" applyFill="1" applyAlignment="1">
      <alignment horizontal="right" vertical="center"/>
    </xf>
    <xf numFmtId="190" fontId="42" fillId="25" borderId="0" xfId="0" applyNumberFormat="1" applyFont="1" applyFill="1" applyAlignment="1">
      <alignment horizontal="right" vertical="center"/>
    </xf>
    <xf numFmtId="0" fontId="42" fillId="25" borderId="0" xfId="0" applyFont="1" applyFill="1" applyAlignment="1">
      <alignment horizontal="right" vertical="center"/>
    </xf>
    <xf numFmtId="174" fontId="42" fillId="25" borderId="0" xfId="66" applyNumberFormat="1" applyFont="1" applyFill="1" applyAlignment="1">
      <alignment horizontal="right" vertical="center"/>
    </xf>
    <xf numFmtId="179" fontId="6" fillId="25" borderId="0" xfId="0" applyNumberFormat="1" applyFont="1" applyFill="1" applyAlignment="1">
      <alignment vertical="center"/>
    </xf>
    <xf numFmtId="178" fontId="42" fillId="25" borderId="0" xfId="0" applyNumberFormat="1" applyFont="1" applyFill="1" applyAlignment="1">
      <alignment horizontal="right" vertical="center"/>
    </xf>
    <xf numFmtId="0" fontId="82" fillId="26" borderId="0" xfId="0" applyFont="1" applyFill="1"/>
    <xf numFmtId="176" fontId="82" fillId="26" borderId="0" xfId="0" applyNumberFormat="1" applyFont="1" applyFill="1"/>
    <xf numFmtId="0" fontId="83" fillId="26" borderId="0" xfId="0" applyFont="1" applyFill="1" applyAlignment="1">
      <alignment horizontal="left" indent="2"/>
    </xf>
    <xf numFmtId="176" fontId="83" fillId="26" borderId="0" xfId="0" applyNumberFormat="1" applyFont="1" applyFill="1"/>
    <xf numFmtId="0" fontId="6" fillId="26" borderId="0" xfId="0" applyFont="1" applyFill="1" applyAlignment="1">
      <alignment wrapText="1"/>
    </xf>
    <xf numFmtId="0" fontId="82" fillId="26" borderId="0" xfId="0" applyFont="1" applyFill="1" applyAlignment="1">
      <alignment horizontal="left"/>
    </xf>
    <xf numFmtId="0" fontId="83" fillId="26" borderId="0" xfId="0" applyFont="1" applyFill="1" applyAlignment="1">
      <alignment horizontal="left" indent="1"/>
    </xf>
    <xf numFmtId="0" fontId="6" fillId="25" borderId="0" xfId="67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67" applyFont="1" applyAlignment="1">
      <alignment vertical="center" wrapText="1"/>
    </xf>
    <xf numFmtId="180" fontId="42" fillId="25" borderId="0" xfId="0" quotePrefix="1" applyNumberFormat="1" applyFont="1" applyFill="1" applyAlignment="1">
      <alignment horizontal="right" vertical="center"/>
    </xf>
    <xf numFmtId="0" fontId="42" fillId="27" borderId="0" xfId="0" applyFont="1" applyFill="1" applyAlignment="1">
      <alignment horizontal="left" vertical="center" indent="1"/>
    </xf>
    <xf numFmtId="1" fontId="42" fillId="27" borderId="0" xfId="0" applyNumberFormat="1" applyFont="1" applyFill="1" applyAlignment="1">
      <alignment horizontal="right" vertical="center"/>
    </xf>
    <xf numFmtId="2" fontId="42" fillId="27" borderId="0" xfId="0" applyNumberFormat="1" applyFont="1" applyFill="1" applyAlignment="1">
      <alignment horizontal="right" vertical="center"/>
    </xf>
    <xf numFmtId="0" fontId="48" fillId="26" borderId="0" xfId="0" applyFont="1" applyFill="1" applyAlignment="1">
      <alignment horizontal="justify" vertical="top" wrapText="1"/>
    </xf>
    <xf numFmtId="0" fontId="42" fillId="26" borderId="0" xfId="0" applyFont="1" applyFill="1" applyAlignment="1">
      <alignment vertical="top"/>
    </xf>
    <xf numFmtId="0" fontId="6" fillId="25" borderId="0" xfId="91" applyFont="1" applyFill="1"/>
    <xf numFmtId="0" fontId="74" fillId="27" borderId="17" xfId="91" applyFont="1" applyFill="1" applyBorder="1" applyAlignment="1">
      <alignment horizontal="center" vertical="center"/>
    </xf>
    <xf numFmtId="0" fontId="41" fillId="25" borderId="0" xfId="91" applyFont="1" applyFill="1"/>
    <xf numFmtId="0" fontId="77" fillId="27" borderId="18" xfId="0" applyFont="1" applyFill="1" applyBorder="1" applyAlignment="1">
      <alignment horizontal="right" vertical="center"/>
    </xf>
    <xf numFmtId="0" fontId="4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2"/>
    </xf>
    <xf numFmtId="0" fontId="41" fillId="0" borderId="0" xfId="95" applyFont="1" applyAlignment="1">
      <alignment vertical="top" wrapText="1"/>
    </xf>
    <xf numFmtId="176" fontId="6" fillId="0" borderId="0" xfId="0" applyNumberFormat="1" applyFont="1" applyAlignment="1">
      <alignment vertical="center"/>
    </xf>
    <xf numFmtId="0" fontId="74" fillId="27" borderId="23" xfId="91" applyFont="1" applyFill="1" applyBorder="1" applyAlignment="1">
      <alignment horizontal="center" vertical="center"/>
    </xf>
    <xf numFmtId="0" fontId="74" fillId="27" borderId="24" xfId="91" applyFont="1" applyFill="1" applyBorder="1" applyAlignment="1">
      <alignment horizontal="center" vertical="center"/>
    </xf>
    <xf numFmtId="176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3"/>
    </xf>
    <xf numFmtId="0" fontId="6" fillId="0" borderId="0" xfId="0" applyFont="1"/>
    <xf numFmtId="0" fontId="74" fillId="27" borderId="24" xfId="0" applyFont="1" applyFill="1" applyBorder="1" applyAlignment="1">
      <alignment horizontal="center" vertical="center"/>
    </xf>
    <xf numFmtId="0" fontId="81" fillId="27" borderId="0" xfId="0" applyFont="1" applyFill="1" applyAlignment="1">
      <alignment horizontal="center" vertical="center"/>
    </xf>
    <xf numFmtId="0" fontId="81" fillId="27" borderId="28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85" fillId="0" borderId="31" xfId="0" applyFont="1" applyBorder="1" applyAlignment="1">
      <alignment horizontal="left" vertical="center"/>
    </xf>
    <xf numFmtId="195" fontId="6" fillId="0" borderId="0" xfId="0" applyNumberFormat="1" applyFont="1" applyAlignment="1">
      <alignment horizontal="right" vertical="center" wrapText="1"/>
    </xf>
    <xf numFmtId="169" fontId="6" fillId="0" borderId="0" xfId="0" applyNumberFormat="1" applyFont="1" applyAlignment="1">
      <alignment horizontal="right"/>
    </xf>
    <xf numFmtId="0" fontId="42" fillId="25" borderId="0" xfId="0" applyFont="1" applyFill="1" applyAlignment="1">
      <alignment horizontal="left" indent="1"/>
    </xf>
    <xf numFmtId="169" fontId="6" fillId="0" borderId="0" xfId="0" applyNumberFormat="1" applyFont="1" applyAlignment="1">
      <alignment horizontal="right" wrapText="1"/>
    </xf>
    <xf numFmtId="0" fontId="85" fillId="0" borderId="0" xfId="0" applyFont="1" applyAlignment="1">
      <alignment horizontal="left" vertical="center"/>
    </xf>
    <xf numFmtId="169" fontId="6" fillId="27" borderId="0" xfId="0" applyNumberFormat="1" applyFont="1" applyFill="1"/>
    <xf numFmtId="169" fontId="6" fillId="0" borderId="0" xfId="0" applyNumberFormat="1" applyFont="1"/>
    <xf numFmtId="0" fontId="41" fillId="25" borderId="0" xfId="0" applyFont="1" applyFill="1" applyAlignment="1">
      <alignment vertical="center"/>
    </xf>
    <xf numFmtId="169" fontId="6" fillId="0" borderId="0" xfId="0" applyNumberFormat="1" applyFont="1" applyAlignment="1">
      <alignment horizontal="right" vertical="center" wrapText="1"/>
    </xf>
    <xf numFmtId="169" fontId="6" fillId="25" borderId="0" xfId="0" applyNumberFormat="1" applyFont="1" applyFill="1" applyAlignment="1">
      <alignment vertical="center" wrapText="1"/>
    </xf>
    <xf numFmtId="1" fontId="6" fillId="0" borderId="0" xfId="0" applyNumberFormat="1" applyFont="1" applyAlignment="1">
      <alignment horizontal="right" vertical="center" wrapText="1"/>
    </xf>
    <xf numFmtId="168" fontId="6" fillId="0" borderId="0" xfId="73" applyNumberFormat="1" applyFont="1" applyFill="1" applyBorder="1" applyAlignment="1">
      <alignment horizontal="right" vertical="center" wrapText="1"/>
    </xf>
    <xf numFmtId="168" fontId="6" fillId="0" borderId="0" xfId="0" applyNumberFormat="1" applyFont="1" applyAlignment="1">
      <alignment horizontal="right" vertical="center" wrapText="1"/>
    </xf>
    <xf numFmtId="0" fontId="8" fillId="25" borderId="0" xfId="0" applyFont="1" applyFill="1" applyAlignment="1">
      <alignment vertical="center" wrapText="1"/>
    </xf>
    <xf numFmtId="0" fontId="71" fillId="27" borderId="0" xfId="0" applyFont="1" applyFill="1" applyAlignment="1">
      <alignment horizontal="left" vertical="center"/>
    </xf>
    <xf numFmtId="2" fontId="43" fillId="0" borderId="0" xfId="0" applyNumberFormat="1" applyFont="1" applyAlignment="1">
      <alignment horizontal="left" wrapText="1"/>
    </xf>
    <xf numFmtId="2" fontId="41" fillId="25" borderId="0" xfId="0" applyNumberFormat="1" applyFont="1" applyFill="1" applyAlignment="1">
      <alignment horizontal="left"/>
    </xf>
    <xf numFmtId="0" fontId="41" fillId="25" borderId="0" xfId="0" applyFont="1" applyFill="1" applyAlignment="1">
      <alignment horizontal="left"/>
    </xf>
    <xf numFmtId="0" fontId="42" fillId="25" borderId="0" xfId="0" applyFont="1" applyFill="1" applyAlignment="1">
      <alignment horizontal="left" vertical="center"/>
    </xf>
    <xf numFmtId="0" fontId="74" fillId="27" borderId="17" xfId="0" applyFont="1" applyFill="1" applyBorder="1" applyAlignment="1">
      <alignment horizontal="center" vertical="center"/>
    </xf>
    <xf numFmtId="0" fontId="74" fillId="27" borderId="18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left" vertical="center"/>
    </xf>
    <xf numFmtId="0" fontId="8" fillId="25" borderId="0" xfId="0" applyFont="1" applyFill="1" applyAlignment="1">
      <alignment horizontal="center" vertical="center"/>
    </xf>
    <xf numFmtId="0" fontId="74" fillId="27" borderId="16" xfId="0" applyFont="1" applyFill="1" applyBorder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41" fillId="25" borderId="0" xfId="54" applyFont="1" applyFill="1" applyAlignment="1">
      <alignment horizontal="left"/>
    </xf>
    <xf numFmtId="2" fontId="41" fillId="25" borderId="0" xfId="54" applyNumberFormat="1" applyFont="1" applyFill="1" applyAlignment="1">
      <alignment horizontal="left" wrapText="1"/>
    </xf>
    <xf numFmtId="0" fontId="8" fillId="25" borderId="0" xfId="54" applyFont="1" applyFill="1" applyAlignment="1">
      <alignment horizontal="center" vertical="center"/>
    </xf>
    <xf numFmtId="0" fontId="41" fillId="25" borderId="0" xfId="54" applyFont="1" applyFill="1" applyAlignment="1">
      <alignment horizontal="left" wrapText="1"/>
    </xf>
    <xf numFmtId="0" fontId="8" fillId="25" borderId="0" xfId="0" applyFont="1" applyFill="1" applyAlignment="1">
      <alignment horizontal="center" vertical="center" wrapText="1"/>
    </xf>
    <xf numFmtId="0" fontId="74" fillId="27" borderId="21" xfId="0" applyFont="1" applyFill="1" applyBorder="1" applyAlignment="1">
      <alignment horizontal="center" vertical="center"/>
    </xf>
    <xf numFmtId="0" fontId="74" fillId="27" borderId="19" xfId="0" applyFont="1" applyFill="1" applyBorder="1" applyAlignment="1">
      <alignment horizontal="center" vertical="center"/>
    </xf>
    <xf numFmtId="0" fontId="74" fillId="27" borderId="19" xfId="0" applyFont="1" applyFill="1" applyBorder="1" applyAlignment="1">
      <alignment horizontal="center" vertical="center" wrapText="1"/>
    </xf>
    <xf numFmtId="0" fontId="74" fillId="27" borderId="29" xfId="0" applyFont="1" applyFill="1" applyBorder="1" applyAlignment="1">
      <alignment horizontal="center" vertical="center"/>
    </xf>
    <xf numFmtId="0" fontId="51" fillId="25" borderId="0" xfId="0" applyFont="1" applyFill="1" applyAlignment="1">
      <alignment horizontal="left" vertical="center" wrapText="1"/>
    </xf>
    <xf numFmtId="0" fontId="74" fillId="27" borderId="22" xfId="0" applyFont="1" applyFill="1" applyBorder="1" applyAlignment="1">
      <alignment horizontal="center" vertical="center" wrapText="1"/>
    </xf>
    <xf numFmtId="0" fontId="74" fillId="27" borderId="25" xfId="0" applyFont="1" applyFill="1" applyBorder="1" applyAlignment="1">
      <alignment horizontal="center" vertical="center" wrapText="1"/>
    </xf>
    <xf numFmtId="0" fontId="74" fillId="27" borderId="23" xfId="0" applyFont="1" applyFill="1" applyBorder="1" applyAlignment="1">
      <alignment horizontal="center" vertical="center"/>
    </xf>
    <xf numFmtId="0" fontId="74" fillId="27" borderId="24" xfId="0" applyFont="1" applyFill="1" applyBorder="1" applyAlignment="1">
      <alignment horizontal="center" vertical="center"/>
    </xf>
    <xf numFmtId="0" fontId="74" fillId="27" borderId="22" xfId="0" applyFont="1" applyFill="1" applyBorder="1" applyAlignment="1">
      <alignment horizontal="center" vertical="center"/>
    </xf>
    <xf numFmtId="0" fontId="74" fillId="27" borderId="25" xfId="0" applyFont="1" applyFill="1" applyBorder="1" applyAlignment="1">
      <alignment horizontal="center" vertical="center"/>
    </xf>
    <xf numFmtId="0" fontId="74" fillId="27" borderId="26" xfId="0" applyFont="1" applyFill="1" applyBorder="1" applyAlignment="1">
      <alignment horizontal="center" vertical="center"/>
    </xf>
    <xf numFmtId="0" fontId="51" fillId="25" borderId="0" xfId="0" applyFont="1" applyFill="1" applyAlignment="1">
      <alignment horizontal="left"/>
    </xf>
    <xf numFmtId="0" fontId="48" fillId="25" borderId="0" xfId="0" applyFont="1" applyFill="1" applyAlignment="1">
      <alignment horizontal="justify" vertical="justify" wrapText="1"/>
    </xf>
    <xf numFmtId="0" fontId="74" fillId="27" borderId="20" xfId="0" applyFont="1" applyFill="1" applyBorder="1" applyAlignment="1">
      <alignment horizontal="center" vertical="center"/>
    </xf>
    <xf numFmtId="0" fontId="74" fillId="27" borderId="28" xfId="0" applyFont="1" applyFill="1" applyBorder="1" applyAlignment="1">
      <alignment horizontal="center" vertical="center"/>
    </xf>
    <xf numFmtId="0" fontId="41" fillId="26" borderId="0" xfId="0" applyFont="1" applyFill="1" applyAlignment="1">
      <alignment horizontal="left"/>
    </xf>
    <xf numFmtId="0" fontId="74" fillId="27" borderId="0" xfId="0" applyFont="1" applyFill="1" applyAlignment="1">
      <alignment horizontal="center" vertical="center"/>
    </xf>
    <xf numFmtId="0" fontId="74" fillId="27" borderId="22" xfId="0" quotePrefix="1" applyFont="1" applyFill="1" applyBorder="1" applyAlignment="1">
      <alignment horizontal="center" vertical="center"/>
    </xf>
    <xf numFmtId="0" fontId="74" fillId="27" borderId="19" xfId="0" quotePrefix="1" applyFont="1" applyFill="1" applyBorder="1" applyAlignment="1">
      <alignment horizontal="center" vertical="center"/>
    </xf>
    <xf numFmtId="0" fontId="74" fillId="27" borderId="25" xfId="0" quotePrefix="1" applyFont="1" applyFill="1" applyBorder="1" applyAlignment="1">
      <alignment horizontal="center" vertical="center"/>
    </xf>
    <xf numFmtId="0" fontId="75" fillId="27" borderId="26" xfId="0" applyFont="1" applyFill="1" applyBorder="1"/>
    <xf numFmtId="0" fontId="74" fillId="27" borderId="23" xfId="0" applyFont="1" applyFill="1" applyBorder="1"/>
    <xf numFmtId="0" fontId="74" fillId="27" borderId="24" xfId="0" applyFont="1" applyFill="1" applyBorder="1"/>
    <xf numFmtId="0" fontId="74" fillId="27" borderId="23" xfId="0" applyFont="1" applyFill="1" applyBorder="1" applyAlignment="1">
      <alignment horizontal="center" vertical="center" wrapText="1"/>
    </xf>
    <xf numFmtId="0" fontId="74" fillId="27" borderId="20" xfId="0" applyFont="1" applyFill="1" applyBorder="1" applyAlignment="1">
      <alignment horizontal="center" vertical="center" wrapText="1"/>
    </xf>
    <xf numFmtId="0" fontId="74" fillId="27" borderId="26" xfId="0" applyFont="1" applyFill="1" applyBorder="1" applyAlignment="1">
      <alignment horizontal="center" vertical="center" wrapText="1"/>
    </xf>
    <xf numFmtId="0" fontId="74" fillId="27" borderId="27" xfId="0" applyFont="1" applyFill="1" applyBorder="1" applyAlignment="1">
      <alignment horizontal="center" vertical="center" wrapText="1"/>
    </xf>
    <xf numFmtId="0" fontId="6" fillId="25" borderId="0" xfId="0" applyFont="1" applyFill="1" applyAlignment="1">
      <alignment horizontal="left" vertical="center" wrapText="1" indent="2"/>
    </xf>
    <xf numFmtId="0" fontId="6" fillId="25" borderId="0" xfId="0" applyFont="1" applyFill="1" applyAlignment="1">
      <alignment horizontal="left" vertical="center" wrapText="1"/>
    </xf>
    <xf numFmtId="0" fontId="74" fillId="27" borderId="24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wrapText="1"/>
    </xf>
    <xf numFmtId="0" fontId="45" fillId="25" borderId="0" xfId="0" applyFont="1" applyFill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176" fontId="6" fillId="25" borderId="0" xfId="0" applyNumberFormat="1" applyFont="1" applyFill="1" applyAlignment="1">
      <alignment horizontal="right" vertical="center"/>
    </xf>
    <xf numFmtId="176" fontId="40" fillId="25" borderId="0" xfId="0" applyNumberFormat="1" applyFont="1" applyFill="1" applyAlignment="1">
      <alignment horizontal="right" vertical="center"/>
    </xf>
    <xf numFmtId="0" fontId="76" fillId="27" borderId="21" xfId="0" applyFont="1" applyFill="1" applyBorder="1" applyAlignment="1">
      <alignment horizontal="center" vertical="center"/>
    </xf>
    <xf numFmtId="0" fontId="74" fillId="27" borderId="27" xfId="0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43" fillId="25" borderId="0" xfId="0" applyFont="1" applyFill="1" applyAlignment="1">
      <alignment horizontal="left"/>
    </xf>
    <xf numFmtId="0" fontId="6" fillId="25" borderId="0" xfId="0" applyFont="1" applyFill="1" applyAlignment="1">
      <alignment horizontal="left" vertical="center" indent="1"/>
    </xf>
    <xf numFmtId="0" fontId="74" fillId="27" borderId="16" xfId="0" applyFont="1" applyFill="1" applyBorder="1" applyAlignment="1">
      <alignment horizontal="left" vertical="center"/>
    </xf>
    <xf numFmtId="0" fontId="74" fillId="27" borderId="17" xfId="0" applyFont="1" applyFill="1" applyBorder="1" applyAlignment="1">
      <alignment horizontal="left" vertical="center"/>
    </xf>
    <xf numFmtId="0" fontId="8" fillId="25" borderId="0" xfId="66" applyFont="1" applyFill="1" applyAlignment="1">
      <alignment horizontal="center" vertical="center" wrapText="1"/>
    </xf>
    <xf numFmtId="0" fontId="74" fillId="27" borderId="23" xfId="66" applyFont="1" applyFill="1" applyBorder="1" applyAlignment="1">
      <alignment horizontal="center" vertical="center"/>
    </xf>
    <xf numFmtId="0" fontId="74" fillId="27" borderId="24" xfId="66" applyFont="1" applyFill="1" applyBorder="1" applyAlignment="1">
      <alignment horizontal="center" vertical="center"/>
    </xf>
    <xf numFmtId="0" fontId="74" fillId="27" borderId="20" xfId="66" applyFont="1" applyFill="1" applyBorder="1" applyAlignment="1">
      <alignment horizontal="center" vertical="center"/>
    </xf>
    <xf numFmtId="0" fontId="74" fillId="27" borderId="21" xfId="66" applyFont="1" applyFill="1" applyBorder="1" applyAlignment="1">
      <alignment horizontal="center" vertical="center"/>
    </xf>
    <xf numFmtId="0" fontId="74" fillId="27" borderId="26" xfId="66" applyFont="1" applyFill="1" applyBorder="1" applyAlignment="1">
      <alignment horizontal="center" vertical="center"/>
    </xf>
    <xf numFmtId="0" fontId="74" fillId="27" borderId="22" xfId="66" applyFont="1" applyFill="1" applyBorder="1" applyAlignment="1">
      <alignment horizontal="center" vertical="center"/>
    </xf>
    <xf numFmtId="0" fontId="74" fillId="27" borderId="19" xfId="66" applyFont="1" applyFill="1" applyBorder="1" applyAlignment="1">
      <alignment horizontal="center" vertical="center"/>
    </xf>
    <xf numFmtId="0" fontId="74" fillId="27" borderId="25" xfId="66" applyFont="1" applyFill="1" applyBorder="1" applyAlignment="1">
      <alignment horizontal="center" vertical="center"/>
    </xf>
    <xf numFmtId="0" fontId="8" fillId="25" borderId="0" xfId="65" applyFont="1" applyFill="1" applyAlignment="1">
      <alignment horizontal="center" vertical="center" wrapText="1"/>
    </xf>
    <xf numFmtId="0" fontId="74" fillId="27" borderId="22" xfId="65" applyFont="1" applyFill="1" applyBorder="1" applyAlignment="1">
      <alignment horizontal="center" vertical="center" wrapText="1"/>
    </xf>
    <xf numFmtId="0" fontId="74" fillId="27" borderId="19" xfId="65" applyFont="1" applyFill="1" applyBorder="1" applyAlignment="1">
      <alignment horizontal="center" vertical="center" wrapText="1"/>
    </xf>
    <xf numFmtId="0" fontId="74" fillId="27" borderId="25" xfId="65" applyFont="1" applyFill="1" applyBorder="1" applyAlignment="1">
      <alignment horizontal="center" vertical="center" wrapText="1"/>
    </xf>
    <xf numFmtId="0" fontId="74" fillId="27" borderId="20" xfId="65" applyFont="1" applyFill="1" applyBorder="1" applyAlignment="1">
      <alignment horizontal="center" vertical="center" wrapText="1"/>
    </xf>
    <xf numFmtId="0" fontId="74" fillId="27" borderId="23" xfId="65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right" wrapText="1"/>
    </xf>
    <xf numFmtId="0" fontId="41" fillId="0" borderId="0" xfId="95" applyFont="1" applyAlignment="1">
      <alignment horizontal="justify" vertical="center" wrapText="1"/>
    </xf>
    <xf numFmtId="0" fontId="6" fillId="25" borderId="0" xfId="0" applyFont="1" applyFill="1" applyAlignment="1">
      <alignment horizontal="right" vertical="center" wrapText="1"/>
    </xf>
    <xf numFmtId="0" fontId="74" fillId="27" borderId="17" xfId="65" applyFont="1" applyFill="1" applyBorder="1" applyAlignment="1">
      <alignment horizontal="center" vertical="center" wrapText="1"/>
    </xf>
    <xf numFmtId="0" fontId="74" fillId="27" borderId="18" xfId="65" applyFont="1" applyFill="1" applyBorder="1" applyAlignment="1">
      <alignment horizontal="center" vertical="center" wrapText="1"/>
    </xf>
    <xf numFmtId="0" fontId="42" fillId="25" borderId="0" xfId="65" applyFont="1" applyFill="1" applyAlignment="1">
      <alignment horizontal="right" vertical="center" wrapText="1"/>
    </xf>
    <xf numFmtId="0" fontId="74" fillId="27" borderId="21" xfId="0" applyFont="1" applyFill="1" applyBorder="1" applyAlignment="1">
      <alignment horizontal="center" vertical="center" wrapText="1"/>
    </xf>
    <xf numFmtId="0" fontId="74" fillId="27" borderId="20" xfId="0" quotePrefix="1" applyFont="1" applyFill="1" applyBorder="1" applyAlignment="1">
      <alignment horizontal="center" vertical="center"/>
    </xf>
    <xf numFmtId="0" fontId="8" fillId="25" borderId="0" xfId="86" applyFont="1" applyFill="1" applyAlignment="1">
      <alignment horizontal="center" vertical="center" wrapText="1"/>
    </xf>
    <xf numFmtId="0" fontId="81" fillId="27" borderId="35" xfId="0" applyFont="1" applyFill="1" applyBorder="1" applyAlignment="1">
      <alignment horizontal="center" vertical="center"/>
    </xf>
    <xf numFmtId="0" fontId="81" fillId="27" borderId="36" xfId="0" applyFont="1" applyFill="1" applyBorder="1" applyAlignment="1">
      <alignment horizontal="center" vertical="center"/>
    </xf>
    <xf numFmtId="0" fontId="81" fillId="27" borderId="18" xfId="0" applyFont="1" applyFill="1" applyBorder="1" applyAlignment="1">
      <alignment horizontal="center" vertical="center"/>
    </xf>
    <xf numFmtId="0" fontId="81" fillId="27" borderId="24" xfId="0" applyFont="1" applyFill="1" applyBorder="1" applyAlignment="1">
      <alignment horizontal="center" vertical="center"/>
    </xf>
    <xf numFmtId="0" fontId="81" fillId="27" borderId="28" xfId="0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left" vertical="center" indent="2"/>
    </xf>
    <xf numFmtId="0" fontId="79" fillId="0" borderId="0" xfId="40" applyFont="1" applyAlignment="1" applyProtection="1">
      <alignment horizontal="left"/>
    </xf>
    <xf numFmtId="0" fontId="74" fillId="27" borderId="22" xfId="67" applyFont="1" applyFill="1" applyBorder="1" applyAlignment="1">
      <alignment horizontal="center" vertical="center"/>
    </xf>
    <xf numFmtId="0" fontId="74" fillId="27" borderId="25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1" fontId="41" fillId="25" borderId="0" xfId="0" applyNumberFormat="1" applyFont="1" applyFill="1" applyAlignment="1">
      <alignment horizontal="right"/>
    </xf>
    <xf numFmtId="1" fontId="74" fillId="27" borderId="20" xfId="0" applyNumberFormat="1" applyFont="1" applyFill="1" applyBorder="1" applyAlignment="1">
      <alignment horizontal="center" vertical="center"/>
    </xf>
    <xf numFmtId="0" fontId="74" fillId="27" borderId="20" xfId="67" applyFont="1" applyFill="1" applyBorder="1" applyAlignment="1">
      <alignment horizontal="center" vertical="center" wrapText="1"/>
    </xf>
    <xf numFmtId="1" fontId="74" fillId="27" borderId="23" xfId="0" applyNumberFormat="1" applyFont="1" applyFill="1" applyBorder="1" applyAlignment="1">
      <alignment horizontal="center" vertical="center"/>
    </xf>
    <xf numFmtId="1" fontId="74" fillId="27" borderId="24" xfId="0" applyNumberFormat="1" applyFont="1" applyFill="1" applyBorder="1" applyAlignment="1">
      <alignment horizontal="center" vertical="center"/>
    </xf>
    <xf numFmtId="0" fontId="74" fillId="27" borderId="26" xfId="67" applyFont="1" applyFill="1" applyBorder="1" applyAlignment="1">
      <alignment horizontal="center" vertical="center"/>
    </xf>
    <xf numFmtId="0" fontId="74" fillId="27" borderId="21" xfId="67" applyFont="1" applyFill="1" applyBorder="1" applyAlignment="1">
      <alignment horizontal="center" vertical="center" wrapText="1"/>
    </xf>
    <xf numFmtId="1" fontId="74" fillId="27" borderId="20" xfId="0" applyNumberFormat="1" applyFont="1" applyFill="1" applyBorder="1" applyAlignment="1">
      <alignment horizontal="center" vertical="center" wrapText="1"/>
    </xf>
    <xf numFmtId="0" fontId="74" fillId="27" borderId="26" xfId="67" applyFont="1" applyFill="1" applyBorder="1" applyAlignment="1">
      <alignment horizontal="center" vertical="center" wrapText="1"/>
    </xf>
    <xf numFmtId="0" fontId="74" fillId="27" borderId="23" xfId="67" applyFont="1" applyFill="1" applyBorder="1" applyAlignment="1">
      <alignment horizontal="center" vertical="center" wrapText="1"/>
    </xf>
    <xf numFmtId="0" fontId="74" fillId="27" borderId="24" xfId="67" applyFont="1" applyFill="1" applyBorder="1" applyAlignment="1">
      <alignment horizontal="center" vertical="center" wrapText="1"/>
    </xf>
    <xf numFmtId="0" fontId="6" fillId="25" borderId="0" xfId="67" applyFont="1" applyFill="1" applyAlignment="1">
      <alignment horizontal="center" vertical="center"/>
    </xf>
    <xf numFmtId="0" fontId="74" fillId="27" borderId="27" xfId="67" applyFont="1" applyFill="1" applyBorder="1" applyAlignment="1">
      <alignment horizontal="center" vertical="center"/>
    </xf>
    <xf numFmtId="0" fontId="74" fillId="27" borderId="20" xfId="67" applyFont="1" applyFill="1" applyBorder="1" applyAlignment="1">
      <alignment horizontal="center" vertical="center"/>
    </xf>
    <xf numFmtId="0" fontId="6" fillId="0" borderId="0" xfId="67" applyFont="1" applyAlignment="1">
      <alignment horizontal="center" vertical="center"/>
    </xf>
    <xf numFmtId="0" fontId="10" fillId="25" borderId="0" xfId="0" applyFont="1" applyFill="1" applyAlignment="1">
      <alignment horizontal="center" vertical="center" wrapText="1"/>
    </xf>
    <xf numFmtId="1" fontId="41" fillId="25" borderId="0" xfId="0" applyNumberFormat="1" applyFont="1" applyFill="1" applyAlignment="1">
      <alignment horizontal="right" wrapText="1"/>
    </xf>
    <xf numFmtId="0" fontId="74" fillId="27" borderId="16" xfId="67" applyFont="1" applyFill="1" applyBorder="1" applyAlignment="1">
      <alignment horizontal="center" vertical="center" wrapText="1"/>
    </xf>
    <xf numFmtId="0" fontId="74" fillId="27" borderId="27" xfId="67" applyFont="1" applyFill="1" applyBorder="1" applyAlignment="1">
      <alignment horizontal="center" vertical="center" wrapText="1"/>
    </xf>
    <xf numFmtId="0" fontId="81" fillId="27" borderId="32" xfId="67" applyFont="1" applyFill="1" applyBorder="1" applyAlignment="1">
      <alignment horizontal="center" vertical="center"/>
    </xf>
    <xf numFmtId="0" fontId="81" fillId="27" borderId="33" xfId="67" applyFont="1" applyFill="1" applyBorder="1" applyAlignment="1">
      <alignment horizontal="center" vertical="center"/>
    </xf>
    <xf numFmtId="0" fontId="81" fillId="27" borderId="34" xfId="67" applyFont="1" applyFill="1" applyBorder="1" applyAlignment="1">
      <alignment horizontal="center" vertical="center"/>
    </xf>
    <xf numFmtId="0" fontId="74" fillId="27" borderId="21" xfId="67" applyFont="1" applyFill="1" applyBorder="1" applyAlignment="1">
      <alignment horizontal="center" vertical="center"/>
    </xf>
    <xf numFmtId="0" fontId="9" fillId="25" borderId="0" xfId="67" applyFont="1" applyFill="1" applyAlignment="1">
      <alignment horizontal="center" vertical="center"/>
    </xf>
    <xf numFmtId="0" fontId="74" fillId="27" borderId="22" xfId="67" applyFont="1" applyFill="1" applyBorder="1" applyAlignment="1">
      <alignment horizontal="center" vertical="center" wrapText="1"/>
    </xf>
    <xf numFmtId="0" fontId="74" fillId="27" borderId="19" xfId="67" applyFont="1" applyFill="1" applyBorder="1" applyAlignment="1">
      <alignment horizontal="center" vertical="center" wrapText="1"/>
    </xf>
    <xf numFmtId="0" fontId="74" fillId="27" borderId="25" xfId="67" applyFont="1" applyFill="1" applyBorder="1" applyAlignment="1">
      <alignment horizontal="center" vertical="center" wrapText="1"/>
    </xf>
    <xf numFmtId="174" fontId="6" fillId="25" borderId="0" xfId="0" applyNumberFormat="1" applyFont="1" applyFill="1" applyAlignment="1">
      <alignment horizontal="right" vertical="center"/>
    </xf>
    <xf numFmtId="0" fontId="42" fillId="25" borderId="0" xfId="0" applyFont="1" applyFill="1" applyAlignment="1">
      <alignment horizontal="left" vertical="center" wrapText="1"/>
    </xf>
    <xf numFmtId="0" fontId="74" fillId="27" borderId="22" xfId="64" applyFont="1" applyFill="1" applyBorder="1" applyAlignment="1">
      <alignment horizontal="center" vertical="center" wrapText="1"/>
    </xf>
    <xf numFmtId="0" fontId="74" fillId="27" borderId="23" xfId="64" applyFont="1" applyFill="1" applyBorder="1" applyAlignment="1">
      <alignment horizontal="center" vertical="center" wrapText="1"/>
    </xf>
    <xf numFmtId="0" fontId="74" fillId="27" borderId="19" xfId="64" applyFont="1" applyFill="1" applyBorder="1" applyAlignment="1">
      <alignment horizontal="center" vertical="center" wrapText="1"/>
    </xf>
    <xf numFmtId="0" fontId="74" fillId="27" borderId="20" xfId="64" applyFont="1" applyFill="1" applyBorder="1" applyAlignment="1">
      <alignment horizontal="center" vertical="center" wrapText="1"/>
    </xf>
    <xf numFmtId="0" fontId="74" fillId="27" borderId="25" xfId="64" applyFont="1" applyFill="1" applyBorder="1" applyAlignment="1">
      <alignment horizontal="center" vertical="center" wrapText="1"/>
    </xf>
    <xf numFmtId="0" fontId="74" fillId="27" borderId="26" xfId="64" applyFont="1" applyFill="1" applyBorder="1" applyAlignment="1">
      <alignment horizontal="center" vertical="center" wrapText="1"/>
    </xf>
    <xf numFmtId="0" fontId="74" fillId="27" borderId="18" xfId="64" applyFont="1" applyFill="1" applyBorder="1" applyAlignment="1">
      <alignment horizontal="center" vertical="center"/>
    </xf>
    <xf numFmtId="0" fontId="74" fillId="27" borderId="0" xfId="64" applyFont="1" applyFill="1" applyAlignment="1">
      <alignment horizontal="center" vertical="center"/>
    </xf>
    <xf numFmtId="0" fontId="74" fillId="27" borderId="21" xfId="64" applyFont="1" applyFill="1" applyBorder="1" applyAlignment="1">
      <alignment horizontal="center" vertical="center"/>
    </xf>
    <xf numFmtId="0" fontId="74" fillId="27" borderId="29" xfId="64" applyFont="1" applyFill="1" applyBorder="1" applyAlignment="1">
      <alignment horizontal="center" vertical="center"/>
    </xf>
    <xf numFmtId="0" fontId="8" fillId="25" borderId="0" xfId="64" applyFont="1" applyFill="1" applyAlignment="1">
      <alignment horizontal="center" vertical="center"/>
    </xf>
    <xf numFmtId="0" fontId="41" fillId="25" borderId="0" xfId="64" applyFont="1" applyFill="1" applyAlignment="1">
      <alignment horizontal="left"/>
    </xf>
    <xf numFmtId="0" fontId="42" fillId="0" borderId="0" xfId="64" applyFont="1" applyAlignment="1">
      <alignment horizontal="left" vertical="center"/>
    </xf>
    <xf numFmtId="0" fontId="74" fillId="27" borderId="16" xfId="64" applyFont="1" applyFill="1" applyBorder="1" applyAlignment="1">
      <alignment horizontal="center" vertical="center"/>
    </xf>
    <xf numFmtId="0" fontId="74" fillId="27" borderId="19" xfId="64" applyFont="1" applyFill="1" applyBorder="1" applyAlignment="1">
      <alignment horizontal="center" vertical="center"/>
    </xf>
    <xf numFmtId="0" fontId="6" fillId="0" borderId="15" xfId="64" applyFont="1" applyBorder="1" applyAlignment="1">
      <alignment horizontal="center" vertical="center"/>
    </xf>
    <xf numFmtId="0" fontId="43" fillId="25" borderId="0" xfId="0" applyFont="1" applyFill="1" applyAlignment="1">
      <alignment horizontal="justify" vertical="top" wrapText="1"/>
    </xf>
    <xf numFmtId="0" fontId="54" fillId="25" borderId="0" xfId="0" applyFont="1" applyFill="1" applyAlignment="1">
      <alignment horizontal="justify" vertical="top" wrapText="1"/>
    </xf>
    <xf numFmtId="0" fontId="52" fillId="25" borderId="0" xfId="0" applyFont="1" applyFill="1" applyAlignment="1">
      <alignment horizontal="justify" vertical="top" wrapText="1"/>
    </xf>
    <xf numFmtId="0" fontId="41" fillId="25" borderId="0" xfId="0" applyFont="1" applyFill="1" applyAlignment="1">
      <alignment horizontal="justify" wrapText="1"/>
    </xf>
    <xf numFmtId="176" fontId="42" fillId="25" borderId="0" xfId="0" applyNumberFormat="1" applyFont="1" applyFill="1" applyAlignment="1">
      <alignment horizontal="right" vertical="center"/>
    </xf>
    <xf numFmtId="0" fontId="42" fillId="26" borderId="0" xfId="0" applyFont="1" applyFill="1" applyAlignment="1">
      <alignment horizontal="justify" vertical="top" wrapText="1"/>
    </xf>
    <xf numFmtId="0" fontId="74" fillId="27" borderId="26" xfId="91" applyFont="1" applyFill="1" applyBorder="1" applyAlignment="1">
      <alignment horizontal="center" vertical="center"/>
    </xf>
    <xf numFmtId="0" fontId="74" fillId="27" borderId="23" xfId="91" applyFont="1" applyFill="1" applyBorder="1" applyAlignment="1">
      <alignment horizontal="center" vertical="center"/>
    </xf>
    <xf numFmtId="0" fontId="76" fillId="27" borderId="24" xfId="91" applyFont="1" applyFill="1" applyBorder="1" applyAlignment="1">
      <alignment horizontal="center" vertical="center"/>
    </xf>
    <xf numFmtId="0" fontId="76" fillId="27" borderId="28" xfId="91" applyFont="1" applyFill="1" applyBorder="1" applyAlignment="1">
      <alignment horizontal="center" vertical="center"/>
    </xf>
    <xf numFmtId="0" fontId="43" fillId="26" borderId="0" xfId="0" applyFont="1" applyFill="1" applyAlignment="1">
      <alignment horizontal="left"/>
    </xf>
    <xf numFmtId="0" fontId="74" fillId="27" borderId="17" xfId="91" applyFont="1" applyFill="1" applyBorder="1" applyAlignment="1">
      <alignment horizontal="center" vertical="center"/>
    </xf>
    <xf numFmtId="0" fontId="74" fillId="27" borderId="0" xfId="91" applyFont="1" applyFill="1" applyAlignment="1">
      <alignment horizontal="center" vertical="center"/>
    </xf>
    <xf numFmtId="0" fontId="74" fillId="27" borderId="24" xfId="91" applyFont="1" applyFill="1" applyBorder="1" applyAlignment="1">
      <alignment horizontal="center" vertical="center"/>
    </xf>
    <xf numFmtId="0" fontId="74" fillId="27" borderId="28" xfId="91" applyFont="1" applyFill="1" applyBorder="1" applyAlignment="1">
      <alignment horizontal="center" vertical="center"/>
    </xf>
    <xf numFmtId="0" fontId="74" fillId="27" borderId="22" xfId="91" applyFont="1" applyFill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BECALHO_quadros_net(alterado)" xfId="27" xr:uid="{00000000-0005-0000-0000-00001A000000}"/>
    <cellStyle name="Calculation" xfId="28" xr:uid="{00000000-0005-0000-0000-00001B000000}"/>
    <cellStyle name="Check Cell" xfId="29" xr:uid="{00000000-0005-0000-0000-00001C000000}"/>
    <cellStyle name="Currency_Cap 12 Preços" xfId="30" xr:uid="{00000000-0005-0000-0000-00001D000000}"/>
    <cellStyle name="DADOS" xfId="31" xr:uid="{00000000-0005-0000-0000-00001E000000}"/>
    <cellStyle name="Estilo 1" xfId="32" xr:uid="{00000000-0005-0000-0000-00001F000000}"/>
    <cellStyle name="Estilo 1 2" xfId="84" xr:uid="{00000000-0005-0000-0000-000020000000}"/>
    <cellStyle name="Euro" xfId="33" xr:uid="{00000000-0005-0000-0000-000021000000}"/>
    <cellStyle name="Euro 2" xfId="85" xr:uid="{00000000-0005-0000-0000-000022000000}"/>
    <cellStyle name="Explanatory Text" xfId="34" xr:uid="{00000000-0005-0000-0000-000023000000}"/>
    <cellStyle name="Good" xfId="35" xr:uid="{00000000-0005-0000-0000-000024000000}"/>
    <cellStyle name="Heading 1" xfId="36" xr:uid="{00000000-0005-0000-0000-000025000000}"/>
    <cellStyle name="Heading 2" xfId="37" xr:uid="{00000000-0005-0000-0000-000026000000}"/>
    <cellStyle name="Heading 3" xfId="38" xr:uid="{00000000-0005-0000-0000-000027000000}"/>
    <cellStyle name="Heading 4" xfId="39" xr:uid="{00000000-0005-0000-0000-000028000000}"/>
    <cellStyle name="Hiperligação" xfId="40" builtinId="8"/>
    <cellStyle name="Hiperligação 2" xfId="41" xr:uid="{00000000-0005-0000-0000-00002A000000}"/>
    <cellStyle name="Hiperligação 3" xfId="104" xr:uid="{00000000-0005-0000-0000-00002B000000}"/>
    <cellStyle name="Input" xfId="42" xr:uid="{00000000-0005-0000-0000-00002C000000}"/>
    <cellStyle name="LineBottom2" xfId="43" xr:uid="{00000000-0005-0000-0000-00002D000000}"/>
    <cellStyle name="LineBottom3" xfId="44" xr:uid="{00000000-0005-0000-0000-00002E000000}"/>
    <cellStyle name="Linked Cell" xfId="45" xr:uid="{00000000-0005-0000-0000-00002F000000}"/>
    <cellStyle name="Millares_pirámides" xfId="46" xr:uid="{00000000-0005-0000-0000-000030000000}"/>
    <cellStyle name="Neutral" xfId="47" xr:uid="{00000000-0005-0000-0000-000031000000}"/>
    <cellStyle name="Normal" xfId="0" builtinId="0"/>
    <cellStyle name="Normal 10" xfId="48" xr:uid="{00000000-0005-0000-0000-000033000000}"/>
    <cellStyle name="Normal 10 2" xfId="86" xr:uid="{00000000-0005-0000-0000-000034000000}"/>
    <cellStyle name="Normal 11" xfId="49" xr:uid="{00000000-0005-0000-0000-000035000000}"/>
    <cellStyle name="Normal 11 2" xfId="87" xr:uid="{00000000-0005-0000-0000-000036000000}"/>
    <cellStyle name="Normal 12" xfId="50" xr:uid="{00000000-0005-0000-0000-000037000000}"/>
    <cellStyle name="Normal 12 2" xfId="88" xr:uid="{00000000-0005-0000-0000-000038000000}"/>
    <cellStyle name="Normal 12 3" xfId="103" xr:uid="{00000000-0005-0000-0000-000039000000}"/>
    <cellStyle name="Normal 2" xfId="51" xr:uid="{00000000-0005-0000-0000-00003A000000}"/>
    <cellStyle name="Normal 2 2" xfId="52" xr:uid="{00000000-0005-0000-0000-00003B000000}"/>
    <cellStyle name="Normal 2 2 2" xfId="53" xr:uid="{00000000-0005-0000-0000-00003C000000}"/>
    <cellStyle name="Normal 2 2 2 2" xfId="91" xr:uid="{00000000-0005-0000-0000-00003D000000}"/>
    <cellStyle name="Normal 2 2 3" xfId="90" xr:uid="{00000000-0005-0000-0000-00003E000000}"/>
    <cellStyle name="Normal 2 3" xfId="89" xr:uid="{00000000-0005-0000-0000-00003F000000}"/>
    <cellStyle name="Normal 3" xfId="54" xr:uid="{00000000-0005-0000-0000-000040000000}"/>
    <cellStyle name="Normal 3 2" xfId="55" xr:uid="{00000000-0005-0000-0000-000041000000}"/>
    <cellStyle name="Normal 3 2 2" xfId="92" xr:uid="{00000000-0005-0000-0000-000042000000}"/>
    <cellStyle name="Normal 4" xfId="56" xr:uid="{00000000-0005-0000-0000-000043000000}"/>
    <cellStyle name="Normal 4 2" xfId="93" xr:uid="{00000000-0005-0000-0000-000044000000}"/>
    <cellStyle name="Normal 5" xfId="57" xr:uid="{00000000-0005-0000-0000-000045000000}"/>
    <cellStyle name="Normal 5 2" xfId="58" xr:uid="{00000000-0005-0000-0000-000046000000}"/>
    <cellStyle name="Normal 5 2 2" xfId="95" xr:uid="{00000000-0005-0000-0000-000047000000}"/>
    <cellStyle name="Normal 5 3" xfId="94" xr:uid="{00000000-0005-0000-0000-000048000000}"/>
    <cellStyle name="Normal 6" xfId="59" xr:uid="{00000000-0005-0000-0000-000049000000}"/>
    <cellStyle name="Normal 6 2" xfId="96" xr:uid="{00000000-0005-0000-0000-00004A000000}"/>
    <cellStyle name="Normal 7" xfId="60" xr:uid="{00000000-0005-0000-0000-00004B000000}"/>
    <cellStyle name="Normal 8" xfId="61" xr:uid="{00000000-0005-0000-0000-00004C000000}"/>
    <cellStyle name="Normal 9" xfId="62" xr:uid="{00000000-0005-0000-0000-00004D000000}"/>
    <cellStyle name="Normal 9 2" xfId="97" xr:uid="{00000000-0005-0000-0000-00004E000000}"/>
    <cellStyle name="Normal_Cap 12 Preços" xfId="63" xr:uid="{00000000-0005-0000-0000-00004F000000}"/>
    <cellStyle name="Normal_Cap 12 Preços_Pub_2012" xfId="64" xr:uid="{00000000-0005-0000-0000-000051000000}"/>
    <cellStyle name="Normal_Folha1" xfId="65" xr:uid="{00000000-0005-0000-0000-000052000000}"/>
    <cellStyle name="Normal_gado" xfId="66" xr:uid="{00000000-0005-0000-0000-000053000000}"/>
    <cellStyle name="Normal_PRINCIP" xfId="67" xr:uid="{00000000-0005-0000-0000-000054000000}"/>
    <cellStyle name="Note" xfId="68" xr:uid="{00000000-0005-0000-0000-000055000000}"/>
    <cellStyle name="Note 2" xfId="98" xr:uid="{00000000-0005-0000-0000-000056000000}"/>
    <cellStyle name="NUMLINHA" xfId="69" xr:uid="{00000000-0005-0000-0000-000057000000}"/>
    <cellStyle name="Output" xfId="70" xr:uid="{00000000-0005-0000-0000-000058000000}"/>
    <cellStyle name="Percent 2" xfId="71" xr:uid="{00000000-0005-0000-0000-000059000000}"/>
    <cellStyle name="Percent 2 2" xfId="99" xr:uid="{00000000-0005-0000-0000-00005A000000}"/>
    <cellStyle name="Percent 3" xfId="72" xr:uid="{00000000-0005-0000-0000-00005B000000}"/>
    <cellStyle name="Percent 3 2" xfId="100" xr:uid="{00000000-0005-0000-0000-00005C000000}"/>
    <cellStyle name="Percentagem" xfId="73" builtinId="5"/>
    <cellStyle name="Percentagem 2" xfId="74" xr:uid="{00000000-0005-0000-0000-00005E000000}"/>
    <cellStyle name="Percentagem 2 2" xfId="102" xr:uid="{00000000-0005-0000-0000-00005F000000}"/>
    <cellStyle name="Percentagem 3" xfId="101" xr:uid="{00000000-0005-0000-0000-000060000000}"/>
    <cellStyle name="QDTITULO" xfId="75" xr:uid="{00000000-0005-0000-0000-000061000000}"/>
    <cellStyle name="Standard_1.4 Crops and Forage" xfId="76" xr:uid="{00000000-0005-0000-0000-000062000000}"/>
    <cellStyle name="tit de conc" xfId="77" xr:uid="{00000000-0005-0000-0000-000063000000}"/>
    <cellStyle name="TITCOLUNA" xfId="78" xr:uid="{00000000-0005-0000-0000-000064000000}"/>
    <cellStyle name="Title" xfId="79" xr:uid="{00000000-0005-0000-0000-000065000000}"/>
    <cellStyle name="titulos d a coluna" xfId="80" xr:uid="{00000000-0005-0000-0000-000066000000}"/>
    <cellStyle name="Total" xfId="81" builtinId="25" customBuiltin="1"/>
    <cellStyle name="Warning Text" xfId="82" xr:uid="{00000000-0005-0000-0000-000068000000}"/>
    <cellStyle name="WithoutLine" xfId="83" xr:uid="{00000000-0005-0000-0000-000069000000}"/>
  </cellStyles>
  <dxfs count="3"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800100</xdr:colOff>
      <xdr:row>8</xdr:row>
      <xdr:rowOff>161925</xdr:rowOff>
    </xdr:from>
    <xdr:ext cx="294376" cy="23366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F6D4175-834A-4FCD-9867-4D2F1DD41A69}"/>
            </a:ext>
          </a:extLst>
        </xdr:cNvPr>
        <xdr:cNvSpPr txBox="1"/>
      </xdr:nvSpPr>
      <xdr:spPr>
        <a:xfrm>
          <a:off x="5829300" y="1619250"/>
          <a:ext cx="294376" cy="233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  <xdr:oneCellAnchor>
    <xdr:from>
      <xdr:col>8</xdr:col>
      <xdr:colOff>819150</xdr:colOff>
      <xdr:row>8</xdr:row>
      <xdr:rowOff>161925</xdr:rowOff>
    </xdr:from>
    <xdr:ext cx="294376" cy="195566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EC13B4A-D07A-4FDF-88C1-4700D831A551}"/>
            </a:ext>
          </a:extLst>
        </xdr:cNvPr>
        <xdr:cNvSpPr txBox="1"/>
      </xdr:nvSpPr>
      <xdr:spPr>
        <a:xfrm>
          <a:off x="7639050" y="1619250"/>
          <a:ext cx="294376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  <xdr:oneCellAnchor>
    <xdr:from>
      <xdr:col>3</xdr:col>
      <xdr:colOff>819150</xdr:colOff>
      <xdr:row>31</xdr:row>
      <xdr:rowOff>161925</xdr:rowOff>
    </xdr:from>
    <xdr:ext cx="294376" cy="19556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780DC08-24FD-4507-B8E9-B9EF6D4D5C77}"/>
            </a:ext>
          </a:extLst>
        </xdr:cNvPr>
        <xdr:cNvSpPr txBox="1"/>
      </xdr:nvSpPr>
      <xdr:spPr>
        <a:xfrm>
          <a:off x="3162300" y="6877050"/>
          <a:ext cx="294376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37</xdr:row>
      <xdr:rowOff>0</xdr:rowOff>
    </xdr:from>
    <xdr:to>
      <xdr:col>3</xdr:col>
      <xdr:colOff>971550</xdr:colOff>
      <xdr:row>38</xdr:row>
      <xdr:rowOff>43143</xdr:rowOff>
    </xdr:to>
    <xdr:sp macro="" textlink="">
      <xdr:nvSpPr>
        <xdr:cNvPr id="18895" name="Text Box 3">
          <a:extLst>
            <a:ext uri="{FF2B5EF4-FFF2-40B4-BE49-F238E27FC236}">
              <a16:creationId xmlns:a16="http://schemas.microsoft.com/office/drawing/2014/main" id="{00000000-0008-0000-1900-0000CF490000}"/>
            </a:ext>
          </a:extLst>
        </xdr:cNvPr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34">
    <pageSetUpPr fitToPage="1"/>
  </sheetPr>
  <dimension ref="B1:C56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7" customWidth="1"/>
  </cols>
  <sheetData>
    <row r="1" spans="2:3" ht="24" customHeight="1">
      <c r="B1" s="257" t="s">
        <v>614</v>
      </c>
    </row>
    <row r="2" spans="2:3" ht="8.25" customHeight="1">
      <c r="B2" s="257"/>
    </row>
    <row r="3" spans="2:3" ht="12.75" customHeight="1">
      <c r="B3" s="254" t="s">
        <v>437</v>
      </c>
    </row>
    <row r="4" spans="2:3" ht="4.5" customHeight="1">
      <c r="B4" s="257"/>
    </row>
    <row r="5" spans="2:3" s="260" customFormat="1" ht="18.75" customHeight="1">
      <c r="B5" s="261" t="s">
        <v>487</v>
      </c>
    </row>
    <row r="6" spans="2:3" s="260" customFormat="1" ht="5.25" customHeight="1">
      <c r="B6" s="261"/>
    </row>
    <row r="7" spans="2:3">
      <c r="B7" s="254" t="s">
        <v>563</v>
      </c>
      <c r="C7" s="259"/>
    </row>
    <row r="8" spans="2:3">
      <c r="B8" s="254" t="s">
        <v>562</v>
      </c>
      <c r="C8" s="259"/>
    </row>
    <row r="9" spans="2:3">
      <c r="B9" s="254" t="s">
        <v>561</v>
      </c>
      <c r="C9" s="259"/>
    </row>
    <row r="10" spans="2:3">
      <c r="B10" s="254" t="s">
        <v>574</v>
      </c>
      <c r="C10" s="259"/>
    </row>
    <row r="11" spans="2:3">
      <c r="B11" s="254" t="s">
        <v>488</v>
      </c>
      <c r="C11" s="259"/>
    </row>
    <row r="12" spans="2:3">
      <c r="B12" s="254" t="s">
        <v>489</v>
      </c>
      <c r="C12" s="259"/>
    </row>
    <row r="13" spans="2:3">
      <c r="B13" s="254" t="s">
        <v>490</v>
      </c>
      <c r="C13" s="259"/>
    </row>
    <row r="14" spans="2:3">
      <c r="B14" s="254" t="s">
        <v>491</v>
      </c>
      <c r="C14" s="259"/>
    </row>
    <row r="15" spans="2:3">
      <c r="B15" s="254" t="s">
        <v>492</v>
      </c>
      <c r="C15" s="259"/>
    </row>
    <row r="16" spans="2:3">
      <c r="B16" s="254" t="s">
        <v>493</v>
      </c>
      <c r="C16" s="259"/>
    </row>
    <row r="17" spans="2:3">
      <c r="B17" s="254" t="s">
        <v>494</v>
      </c>
      <c r="C17" s="259"/>
    </row>
    <row r="18" spans="2:3">
      <c r="B18" s="254" t="s">
        <v>495</v>
      </c>
      <c r="C18" s="259"/>
    </row>
    <row r="19" spans="2:3">
      <c r="B19" s="254" t="s">
        <v>496</v>
      </c>
      <c r="C19" s="259"/>
    </row>
    <row r="20" spans="2:3">
      <c r="B20" s="254" t="s">
        <v>497</v>
      </c>
      <c r="C20" s="259"/>
    </row>
    <row r="21" spans="2:3">
      <c r="B21" s="254" t="s">
        <v>498</v>
      </c>
      <c r="C21" s="259"/>
    </row>
    <row r="22" spans="2:3">
      <c r="B22" s="254" t="s">
        <v>524</v>
      </c>
      <c r="C22" s="259"/>
    </row>
    <row r="23" spans="2:3">
      <c r="B23" s="254" t="s">
        <v>499</v>
      </c>
      <c r="C23" s="259"/>
    </row>
    <row r="24" spans="2:3">
      <c r="B24" s="255"/>
    </row>
    <row r="25" spans="2:3" s="260" customFormat="1" ht="18.75" customHeight="1">
      <c r="B25" s="261" t="s">
        <v>500</v>
      </c>
    </row>
    <row r="26" spans="2:3" s="260" customFormat="1" ht="5.25" customHeight="1">
      <c r="B26" s="261"/>
    </row>
    <row r="27" spans="2:3" s="259" customFormat="1">
      <c r="B27" s="254" t="s">
        <v>501</v>
      </c>
    </row>
    <row r="28" spans="2:3" s="259" customFormat="1">
      <c r="B28" s="254" t="s">
        <v>502</v>
      </c>
    </row>
    <row r="29" spans="2:3" s="259" customFormat="1">
      <c r="B29" s="254" t="s">
        <v>599</v>
      </c>
    </row>
    <row r="30" spans="2:3" s="259" customFormat="1">
      <c r="B30" s="254" t="s">
        <v>503</v>
      </c>
    </row>
    <row r="31" spans="2:3" s="259" customFormat="1">
      <c r="B31" s="254" t="s">
        <v>504</v>
      </c>
    </row>
    <row r="32" spans="2:3" s="259" customFormat="1">
      <c r="B32" s="254" t="s">
        <v>565</v>
      </c>
    </row>
    <row r="33" spans="2:2">
      <c r="B33" s="255"/>
    </row>
    <row r="34" spans="2:2" s="260" customFormat="1" ht="18.75" customHeight="1">
      <c r="B34" s="262" t="s">
        <v>505</v>
      </c>
    </row>
    <row r="35" spans="2:2" s="260" customFormat="1" ht="5.25" customHeight="1">
      <c r="B35" s="262"/>
    </row>
    <row r="36" spans="2:2" s="259" customFormat="1">
      <c r="B36" s="254" t="s">
        <v>606</v>
      </c>
    </row>
    <row r="37" spans="2:2" s="259" customFormat="1">
      <c r="B37" s="254" t="s">
        <v>607</v>
      </c>
    </row>
    <row r="38" spans="2:2" s="259" customFormat="1">
      <c r="B38" s="254" t="s">
        <v>608</v>
      </c>
    </row>
    <row r="39" spans="2:2" s="259" customFormat="1">
      <c r="B39" s="254" t="s">
        <v>609</v>
      </c>
    </row>
    <row r="40" spans="2:2" s="259" customFormat="1">
      <c r="B40" s="254" t="s">
        <v>610</v>
      </c>
    </row>
    <row r="41" spans="2:2" s="259" customFormat="1">
      <c r="B41" s="254" t="s">
        <v>611</v>
      </c>
    </row>
    <row r="42" spans="2:2" s="259" customFormat="1">
      <c r="B42" s="254" t="s">
        <v>612</v>
      </c>
    </row>
    <row r="43" spans="2:2" s="259" customFormat="1">
      <c r="B43" s="254" t="s">
        <v>625</v>
      </c>
    </row>
    <row r="44" spans="2:2" s="259" customFormat="1">
      <c r="B44" s="254" t="s">
        <v>517</v>
      </c>
    </row>
    <row r="45" spans="2:2" s="259" customFormat="1">
      <c r="B45" s="258"/>
    </row>
    <row r="46" spans="2:2" s="260" customFormat="1" ht="18.75" customHeight="1">
      <c r="B46" s="261" t="s">
        <v>506</v>
      </c>
    </row>
    <row r="47" spans="2:2" s="260" customFormat="1" ht="5.25" customHeight="1">
      <c r="B47" s="261"/>
    </row>
    <row r="48" spans="2:2" s="259" customFormat="1">
      <c r="B48" s="254" t="s">
        <v>623</v>
      </c>
    </row>
    <row r="49" spans="2:2" s="259" customFormat="1">
      <c r="B49" s="254" t="s">
        <v>626</v>
      </c>
    </row>
    <row r="50" spans="2:2" s="259" customFormat="1">
      <c r="B50" s="254" t="s">
        <v>619</v>
      </c>
    </row>
    <row r="51" spans="2:2">
      <c r="B51" s="254"/>
    </row>
    <row r="52" spans="2:2" s="260" customFormat="1" ht="18.75" customHeight="1">
      <c r="B52" s="261" t="s">
        <v>507</v>
      </c>
    </row>
    <row r="53" spans="2:2" s="260" customFormat="1" ht="5.25" customHeight="1">
      <c r="B53" s="261"/>
    </row>
    <row r="54" spans="2:2" s="259" customFormat="1">
      <c r="B54" s="254" t="s">
        <v>593</v>
      </c>
    </row>
    <row r="55" spans="2:2">
      <c r="B55" s="254" t="s">
        <v>591</v>
      </c>
    </row>
    <row r="56" spans="2:2">
      <c r="B56" s="254" t="s">
        <v>584</v>
      </c>
    </row>
  </sheetData>
  <phoneticPr fontId="67" type="noConversion"/>
  <hyperlinks>
    <hyperlink ref="B7" location="I.1!A1" display="I.1 - Utilização das terras, efetivos animais e máquinas agrícolas - 2009/2013" xr:uid="{00000000-0004-0000-0000-000000000000}"/>
    <hyperlink ref="B8" location="I.2!A1" display="I.2 - Explorações por natureza jurídica do produtor, classes de UTA, dimensão económica e orientação técnico-económica (OTE) - 2009/2013" xr:uid="{00000000-0004-0000-0000-000001000000}"/>
    <hyperlink ref="B9" location="I.3.!A1" display="I.3 - População agrícola familiar e produtores agrícolas na RAM - 2009/2013" xr:uid="{00000000-0004-0000-0000-000002000000}"/>
    <hyperlink ref="B10" location="I.4.!A1" display="I.4 - Mão-de-obra agrícola não familiar e unidades de trabalho-ano (UTA) nas explorações agrícolas da RAM - 2009/2013" xr:uid="{00000000-0004-0000-0000-000003000000}"/>
    <hyperlink ref="B11" location="I.5.!A1" display="I.5 - Estimativa da área e produção de algumas culturas temporárias " xr:uid="{00000000-0004-0000-0000-000004000000}"/>
    <hyperlink ref="B12" location="I.6.!A1" display="I.6 - Estimativa da área e produção de algumas culturas permanentes" xr:uid="{00000000-0004-0000-0000-000005000000}"/>
    <hyperlink ref="B13" location="I.7.!A1" display="I.7 - Venda de plantas hortícolas e aromáticas em modo de produção convencional por viveiristas regionais" xr:uid="{00000000-0004-0000-0000-000006000000}"/>
    <hyperlink ref="B14" location="I.8.!A1" display="I.8 - Espécies de permanentes vendidas por viveiristas regionais" xr:uid="{00000000-0004-0000-0000-000007000000}"/>
    <hyperlink ref="B15" location="'I.9. '!A1" display="I.9 - Venda de plantas ornamentais por viveiristas regionais" xr:uid="{00000000-0004-0000-0000-000008000000}"/>
    <hyperlink ref="B16" location="I.10.!A1" display="I.10 - Produtores e áreas em modo de produção biológico (MPB)" xr:uid="{00000000-0004-0000-0000-000009000000}"/>
    <hyperlink ref="B17" location="I.11.!A1" display="I.11 - Comercialização de banana, por categoria e mês" xr:uid="{00000000-0004-0000-0000-00000A000000}"/>
    <hyperlink ref="B18" location="I.12.!A1" display="I.12 - Produção de uvas de castas Vitis Vinifera" xr:uid="{00000000-0004-0000-0000-00000B000000}"/>
    <hyperlink ref="B19" location="I.13.!A1" display="I.13 - Produção de vinho (sem álcool vínico), por ano de vindima" xr:uid="{00000000-0004-0000-0000-00000C000000}"/>
    <hyperlink ref="B20" location="I.14.!A1" display="I.14 - Algumas produções regionais agrícolas e agro-industriais" xr:uid="{00000000-0004-0000-0000-00000D000000}"/>
    <hyperlink ref="B21" location="I.15.!A1" display="I.15 - Estimativa anual dos principais grupos de efetivos animais" xr:uid="{00000000-0004-0000-0000-00000E000000}"/>
    <hyperlink ref="B22" location="I.16.!A1" display="I.16 - Produção de ovos e abate de frango e coelhos" xr:uid="{00000000-0004-0000-0000-00000F000000}"/>
    <hyperlink ref="B23" location="I.17.!A1" display="I.17 - Reses abatidas e aprovadas para consumo, segundo as principais espécies" xr:uid="{00000000-0004-0000-0000-000010000000}"/>
    <hyperlink ref="B27" location="II.1!A1" display="II.1 - Embarcações licenciadas por segmento de pesca " xr:uid="{00000000-0004-0000-0000-000011000000}"/>
    <hyperlink ref="B28" location="II.2!A1" display="II.2 - Pescadores matriculados em 31-XII, por segmento de pesca" xr:uid="{00000000-0004-0000-0000-000012000000}"/>
    <hyperlink ref="B29" location="II.3!A1" display="II.3 - Licenças de pesca emitidas por tipo de arte" xr:uid="{00000000-0004-0000-0000-000013000000}"/>
    <hyperlink ref="B30" location="II.4!A1" display="II.4 - Pesca descarregada " xr:uid="{00000000-0004-0000-0000-000014000000}"/>
    <hyperlink ref="B31" location="II.5!A1" display="II.5 - Pesca descarregada por espécie e mês" xr:uid="{00000000-0004-0000-0000-000015000000}"/>
    <hyperlink ref="B36" location="III.1!A1" display="III.1 - Principais agregados das contas económicas da agricultura regionais (1995 - 2015Po)" xr:uid="{00000000-0004-0000-0000-000016000000}"/>
    <hyperlink ref="B37" location="III.2!A1" display="III.2 - Produção por tipo de bens e serviços (1995 - 2015Po)" xr:uid="{00000000-0004-0000-0000-000017000000}"/>
    <hyperlink ref="B38" location="III.3!A1" display="III.3 - Produção animal (1995 - 2015Po)" xr:uid="{00000000-0004-0000-0000-000018000000}"/>
    <hyperlink ref="B39" location="III.4!A1" display="III.4 - Produção vegetal por tipo de bens (1995 - 2015Po)" xr:uid="{00000000-0004-0000-0000-000019000000}"/>
    <hyperlink ref="B40" location="III.5!A1" display="III.5 - Consumo intermédio por tipo de bens e serviços  (1995 - 2015Po)" xr:uid="{00000000-0004-0000-0000-00001A000000}"/>
    <hyperlink ref="B41" location="III.6!A1" display="III.6 - Formação bruta de capital fixo (1995 - 2015Po)" xr:uid="{00000000-0004-0000-0000-00001B000000}"/>
    <hyperlink ref="B42" location="III.7!A1" display="III.7 - Transferências de capital (1995 - 2015Po)" xr:uid="{00000000-0004-0000-0000-00001C000000}"/>
    <hyperlink ref="B43" location="III.8!A1" display="III.8 - Volume de mão-de-obra (1995 - 2015Po)" xr:uid="{00000000-0004-0000-0000-00001D000000}"/>
    <hyperlink ref="B44" location="III.9!A1" display="III.9 - Principais exportações de produtos Agrícolas" xr:uid="{00000000-0004-0000-0000-00001E000000}"/>
    <hyperlink ref="B48" location="IV.1!A1" display="IV.1 - Índice de preços, no produtor, de produtos agrícolas (2011 - 2016)" xr:uid="{00000000-0004-0000-0000-00001F000000}"/>
    <hyperlink ref="B54" location="V.1!A1" display="V.1 - Superfície florestal da R. A. da Madeira " xr:uid="{00000000-0004-0000-0000-000020000000}"/>
    <hyperlink ref="B3" location="'Sinais Convencionais'!A1" display="Sinais Convencionais" xr:uid="{00000000-0004-0000-0000-000021000000}"/>
    <hyperlink ref="B49" location="IV.2!A1" display="IV.2 - Índice de preços, no produtor, dos meios de produção de consumo corrente (2011 - 2016)" xr:uid="{00000000-0004-0000-0000-000022000000}"/>
    <hyperlink ref="B50" location="IV.3!A1" display="IV.3 - Preços dos produtos agrícolas no produtor (2010 - 2016)" xr:uid="{00000000-0004-0000-0000-000023000000}"/>
    <hyperlink ref="B32" location="II.6!A1" display="II.6 - Produção e vendas resultantes da atividade de aquicultura por mercados" xr:uid="{00000000-0004-0000-0000-000024000000}"/>
    <hyperlink ref="B55" location="V.2!A1" display="V.2 - Superfície florestal da R. A. da Madeira " xr:uid="{C02BC63D-2E04-426D-AE35-C713727C940D}"/>
    <hyperlink ref="B56" location="V.3!A1" display="V.3 - Licenças de corte " xr:uid="{DE1E776E-C998-4B84-BBB9-C624E1F5E759}"/>
  </hyperlinks>
  <printOptions horizontalCentered="1"/>
  <pageMargins left="0.27559055118110237" right="0.27559055118110237" top="0.6692913385826772" bottom="0.27559055118110237" header="0" footer="0"/>
  <pageSetup paperSize="9" scale="7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8">
    <pageSetUpPr fitToPage="1"/>
  </sheetPr>
  <dimension ref="B1:J20"/>
  <sheetViews>
    <sheetView showGridLines="0" zoomScaleNormal="100" workbookViewId="0">
      <pane xSplit="5" ySplit="5" topLeftCell="F6" activePane="bottomRight" state="frozen"/>
      <selection activeCell="N31" sqref="N31"/>
      <selection pane="topRight" activeCell="N31" sqref="N31"/>
      <selection pane="bottomLeft" activeCell="N31" sqref="N31"/>
      <selection pane="bottomRight" activeCell="H2" sqref="H2"/>
    </sheetView>
  </sheetViews>
  <sheetFormatPr defaultRowHeight="11.25"/>
  <cols>
    <col min="1" max="1" width="6.7109375" style="14" customWidth="1"/>
    <col min="2" max="2" width="4.5703125" style="14" customWidth="1"/>
    <col min="3" max="3" width="16.28515625" style="14" customWidth="1"/>
    <col min="4" max="4" width="14.5703125" style="14" customWidth="1"/>
    <col min="5" max="5" width="11.28515625" style="14" customWidth="1"/>
    <col min="6" max="6" width="23.7109375" style="14" customWidth="1"/>
    <col min="7" max="7" width="6.7109375" style="14" customWidth="1"/>
    <col min="8" max="8" width="14.5703125" style="14" bestFit="1" customWidth="1"/>
    <col min="9" max="16384" width="9.140625" style="14"/>
  </cols>
  <sheetData>
    <row r="1" spans="2:10" ht="21" customHeight="1">
      <c r="B1" s="530" t="s">
        <v>632</v>
      </c>
      <c r="C1" s="530"/>
      <c r="D1" s="530"/>
      <c r="E1" s="530"/>
      <c r="F1" s="530"/>
    </row>
    <row r="2" spans="2:10" ht="21" customHeight="1">
      <c r="B2" s="70"/>
      <c r="C2" s="70"/>
      <c r="D2" s="70"/>
      <c r="E2" s="70"/>
      <c r="H2" s="430" t="s">
        <v>596</v>
      </c>
    </row>
    <row r="3" spans="2:10" ht="12.75" customHeight="1">
      <c r="B3" s="12" t="s">
        <v>222</v>
      </c>
      <c r="C3" s="50"/>
      <c r="D3" s="50"/>
      <c r="E3" s="50"/>
      <c r="F3" s="27" t="s">
        <v>232</v>
      </c>
    </row>
    <row r="4" spans="2:10" ht="21" customHeight="1">
      <c r="B4" s="540" t="s">
        <v>74</v>
      </c>
      <c r="C4" s="538"/>
      <c r="D4" s="538"/>
      <c r="E4" s="538"/>
      <c r="F4" s="495" t="s">
        <v>95</v>
      </c>
    </row>
    <row r="5" spans="2:10" ht="21" customHeight="1">
      <c r="B5" s="541"/>
      <c r="C5" s="542"/>
      <c r="D5" s="542"/>
      <c r="E5" s="542"/>
      <c r="F5" s="315">
        <v>2023</v>
      </c>
    </row>
    <row r="6" spans="2:10" ht="9" customHeight="1">
      <c r="B6" s="295"/>
      <c r="C6" s="295"/>
      <c r="D6" s="295"/>
      <c r="E6" s="295"/>
      <c r="F6" s="295"/>
    </row>
    <row r="7" spans="2:10" ht="16.5" customHeight="1">
      <c r="B7" s="270" t="s">
        <v>80</v>
      </c>
      <c r="C7" s="54"/>
      <c r="D7" s="54"/>
      <c r="E7" s="54"/>
      <c r="F7" s="271">
        <v>5064</v>
      </c>
    </row>
    <row r="8" spans="2:10" ht="16.5" customHeight="1">
      <c r="B8" s="270" t="s">
        <v>104</v>
      </c>
      <c r="C8" s="54"/>
      <c r="D8" s="54"/>
      <c r="E8" s="54"/>
      <c r="F8" s="271">
        <v>1460</v>
      </c>
    </row>
    <row r="9" spans="2:10" ht="16.5" customHeight="1">
      <c r="B9" s="270" t="s">
        <v>81</v>
      </c>
      <c r="C9" s="54"/>
      <c r="D9" s="54"/>
      <c r="E9" s="54"/>
      <c r="F9" s="271">
        <v>4794</v>
      </c>
    </row>
    <row r="10" spans="2:10" ht="16.5" customHeight="1">
      <c r="B10" s="270" t="s">
        <v>82</v>
      </c>
      <c r="C10" s="54"/>
      <c r="D10" s="54"/>
      <c r="E10" s="54"/>
      <c r="F10" s="271">
        <v>25524</v>
      </c>
    </row>
    <row r="11" spans="2:10" ht="16.5" customHeight="1">
      <c r="B11" s="270" t="s">
        <v>83</v>
      </c>
      <c r="C11" s="54"/>
      <c r="D11" s="54"/>
      <c r="E11" s="54"/>
      <c r="F11" s="271">
        <v>3292</v>
      </c>
    </row>
    <row r="12" spans="2:10" ht="16.5" customHeight="1">
      <c r="B12" s="270" t="s">
        <v>84</v>
      </c>
      <c r="C12" s="54"/>
      <c r="D12" s="54"/>
      <c r="E12" s="54"/>
      <c r="F12" s="271">
        <v>73439</v>
      </c>
    </row>
    <row r="13" spans="2:10" ht="9" customHeight="1">
      <c r="B13" s="270"/>
      <c r="C13" s="54"/>
      <c r="D13" s="54"/>
      <c r="E13" s="54"/>
      <c r="F13" s="271"/>
    </row>
    <row r="14" spans="2:10" ht="3" customHeight="1">
      <c r="B14" s="293"/>
      <c r="C14" s="293"/>
      <c r="D14" s="293"/>
      <c r="E14" s="293"/>
      <c r="F14" s="317"/>
    </row>
    <row r="15" spans="2:10" ht="5.25" customHeight="1"/>
    <row r="16" spans="2:10" ht="12.75" customHeight="1">
      <c r="B16" s="518" t="s">
        <v>581</v>
      </c>
      <c r="C16" s="518"/>
      <c r="D16" s="518"/>
      <c r="E16" s="518"/>
      <c r="F16" s="518"/>
      <c r="I16" s="273"/>
      <c r="J16" s="273"/>
    </row>
    <row r="17" spans="2:10" ht="12.75" customHeight="1">
      <c r="B17" s="543" t="s">
        <v>582</v>
      </c>
      <c r="C17" s="543"/>
      <c r="D17" s="543"/>
      <c r="E17" s="543"/>
      <c r="F17" s="543"/>
      <c r="I17" s="272"/>
      <c r="J17" s="272"/>
    </row>
    <row r="18" spans="2:10">
      <c r="B18" s="132"/>
      <c r="C18" s="544"/>
      <c r="D18" s="544"/>
      <c r="E18" s="544"/>
    </row>
    <row r="20" spans="2:10">
      <c r="B20" s="440"/>
      <c r="C20" s="121"/>
      <c r="D20" s="121"/>
      <c r="E20" s="121"/>
    </row>
  </sheetData>
  <mergeCells count="5">
    <mergeCell ref="C18:E18"/>
    <mergeCell ref="B4:E5"/>
    <mergeCell ref="B1:F1"/>
    <mergeCell ref="B16:F16"/>
    <mergeCell ref="B17:F17"/>
  </mergeCells>
  <phoneticPr fontId="6" type="noConversion"/>
  <hyperlinks>
    <hyperlink ref="H2" location="Indice!A1" tooltip="(voltar ao índice)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9">
    <pageSetUpPr fitToPage="1"/>
  </sheetPr>
  <dimension ref="B1:Q65"/>
  <sheetViews>
    <sheetView showGridLines="0" zoomScaleNormal="100" workbookViewId="0">
      <pane xSplit="3" ySplit="5" topLeftCell="D6" activePane="bottomRight" state="frozen"/>
      <selection activeCell="N31" sqref="N31"/>
      <selection pane="topRight" activeCell="N31" sqref="N31"/>
      <selection pane="bottomLeft" activeCell="N31" sqref="N31"/>
      <selection pane="bottomRight" activeCell="I2" sqref="I2"/>
    </sheetView>
  </sheetViews>
  <sheetFormatPr defaultRowHeight="11.25"/>
  <cols>
    <col min="1" max="1" width="6.7109375" style="14" customWidth="1"/>
    <col min="2" max="2" width="6.28515625" style="14" customWidth="1"/>
    <col min="3" max="3" width="43.140625" style="14" customWidth="1"/>
    <col min="4" max="7" width="12.7109375" style="14" customWidth="1"/>
    <col min="8" max="8" width="6.7109375" style="14" customWidth="1"/>
    <col min="9" max="9" width="14.5703125" style="14" bestFit="1" customWidth="1"/>
    <col min="10" max="16384" width="9.140625" style="14"/>
  </cols>
  <sheetData>
    <row r="1" spans="2:17" ht="21" customHeight="1">
      <c r="B1" s="530" t="s">
        <v>510</v>
      </c>
      <c r="C1" s="530"/>
      <c r="D1" s="530"/>
      <c r="E1" s="530"/>
      <c r="F1" s="530"/>
      <c r="G1" s="530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2:17" ht="21" customHeight="1">
      <c r="B2" s="196"/>
      <c r="C2" s="196"/>
      <c r="D2" s="196"/>
      <c r="E2" s="196"/>
      <c r="F2" s="196"/>
      <c r="G2" s="196"/>
      <c r="H2" s="129"/>
      <c r="I2" s="430" t="s">
        <v>596</v>
      </c>
      <c r="J2" s="129"/>
      <c r="K2" s="129"/>
      <c r="L2" s="129"/>
      <c r="M2" s="129"/>
      <c r="N2" s="129"/>
      <c r="O2" s="129"/>
      <c r="P2" s="129"/>
      <c r="Q2" s="129"/>
    </row>
    <row r="3" spans="2:17" ht="13.5" customHeight="1">
      <c r="B3" s="12" t="s">
        <v>222</v>
      </c>
      <c r="C3" s="50"/>
      <c r="E3" s="27"/>
      <c r="G3" s="27" t="s">
        <v>232</v>
      </c>
      <c r="H3" s="129"/>
      <c r="I3" s="129"/>
      <c r="J3" s="129"/>
      <c r="K3" s="129"/>
      <c r="L3" s="129"/>
      <c r="M3" s="129"/>
      <c r="N3" s="129"/>
      <c r="O3" s="129"/>
      <c r="P3" s="129"/>
    </row>
    <row r="4" spans="2:17" ht="18" customHeight="1">
      <c r="B4" s="540" t="s">
        <v>301</v>
      </c>
      <c r="C4" s="538"/>
      <c r="D4" s="539" t="s">
        <v>95</v>
      </c>
      <c r="E4" s="546"/>
      <c r="F4" s="546"/>
      <c r="G4" s="546"/>
      <c r="H4" s="129"/>
      <c r="I4" s="129"/>
      <c r="J4" s="129"/>
      <c r="K4" s="129"/>
      <c r="L4" s="129"/>
      <c r="M4" s="129"/>
    </row>
    <row r="5" spans="2:17" ht="18" customHeight="1">
      <c r="B5" s="532"/>
      <c r="C5" s="545"/>
      <c r="D5" s="545">
        <v>2022</v>
      </c>
      <c r="E5" s="531"/>
      <c r="F5" s="545">
        <v>2023</v>
      </c>
      <c r="G5" s="531"/>
    </row>
    <row r="6" spans="2:17" ht="9" customHeight="1">
      <c r="B6" s="304"/>
      <c r="C6" s="304"/>
      <c r="D6" s="304"/>
      <c r="E6" s="304"/>
      <c r="F6" s="304"/>
    </row>
    <row r="7" spans="2:17" ht="18" customHeight="1">
      <c r="B7" s="54" t="s">
        <v>438</v>
      </c>
      <c r="E7" s="449">
        <v>3600</v>
      </c>
      <c r="F7" s="126"/>
      <c r="G7" s="449">
        <v>667</v>
      </c>
    </row>
    <row r="8" spans="2:17" ht="18" customHeight="1">
      <c r="B8" s="54" t="s">
        <v>306</v>
      </c>
      <c r="C8" s="272"/>
      <c r="E8" s="449">
        <v>5887</v>
      </c>
      <c r="F8" s="274"/>
      <c r="G8" s="449">
        <v>2747</v>
      </c>
    </row>
    <row r="9" spans="2:17" ht="18" customHeight="1">
      <c r="B9" s="54" t="s">
        <v>439</v>
      </c>
      <c r="E9" s="449">
        <v>27120</v>
      </c>
      <c r="F9" s="126"/>
      <c r="G9" s="449">
        <v>26610</v>
      </c>
    </row>
    <row r="10" spans="2:17" ht="18" customHeight="1">
      <c r="B10" s="54" t="s">
        <v>440</v>
      </c>
      <c r="E10" s="449">
        <v>14520</v>
      </c>
      <c r="F10" s="126"/>
      <c r="G10" s="449">
        <v>27529</v>
      </c>
    </row>
    <row r="11" spans="2:17" ht="18" customHeight="1">
      <c r="B11" s="54" t="s">
        <v>391</v>
      </c>
      <c r="E11" s="449">
        <v>31300</v>
      </c>
      <c r="F11" s="126"/>
      <c r="G11" s="449">
        <v>31622</v>
      </c>
    </row>
    <row r="12" spans="2:17" ht="18" customHeight="1">
      <c r="B12" s="54" t="s">
        <v>441</v>
      </c>
      <c r="E12" s="449">
        <v>40000</v>
      </c>
      <c r="F12" s="126"/>
      <c r="G12" s="449">
        <v>31650</v>
      </c>
    </row>
    <row r="13" spans="2:17" ht="18" customHeight="1">
      <c r="B13" s="54" t="s">
        <v>305</v>
      </c>
      <c r="E13" s="274">
        <v>108614</v>
      </c>
      <c r="F13" s="126"/>
      <c r="G13" s="274">
        <v>126629</v>
      </c>
    </row>
    <row r="14" spans="2:17" ht="9" customHeight="1">
      <c r="B14" s="54"/>
      <c r="D14" s="126"/>
      <c r="F14" s="126"/>
      <c r="G14" s="126"/>
    </row>
    <row r="15" spans="2:17" ht="3" customHeight="1">
      <c r="B15" s="293"/>
      <c r="C15" s="318"/>
      <c r="D15" s="316"/>
      <c r="E15" s="316"/>
      <c r="F15" s="316"/>
      <c r="G15" s="316"/>
    </row>
    <row r="16" spans="2:17" ht="5.25" customHeight="1">
      <c r="B16" s="54"/>
      <c r="D16" s="126"/>
      <c r="E16" s="126"/>
      <c r="F16" s="126"/>
      <c r="G16" s="126"/>
    </row>
    <row r="17" spans="2:7" ht="12.75" customHeight="1">
      <c r="B17" s="518" t="s">
        <v>581</v>
      </c>
      <c r="C17" s="518"/>
      <c r="D17" s="518"/>
      <c r="E17" s="518"/>
      <c r="F17" s="518"/>
      <c r="G17" s="518"/>
    </row>
    <row r="18" spans="2:7" ht="12.75" customHeight="1">
      <c r="B18" s="543" t="s">
        <v>582</v>
      </c>
      <c r="C18" s="543"/>
      <c r="D18" s="543"/>
      <c r="E18" s="543"/>
      <c r="F18" s="543"/>
      <c r="G18" s="543"/>
    </row>
    <row r="19" spans="2:7" ht="14.25" customHeight="1">
      <c r="B19" s="128"/>
      <c r="C19" s="121"/>
    </row>
    <row r="20" spans="2:7" ht="14.25" customHeight="1"/>
    <row r="21" spans="2:7" ht="14.25" customHeight="1"/>
    <row r="22" spans="2:7" ht="14.25" customHeight="1"/>
    <row r="23" spans="2:7" ht="14.25" customHeight="1">
      <c r="D23" s="131"/>
      <c r="F23" s="131"/>
    </row>
    <row r="24" spans="2:7" ht="14.25" customHeight="1">
      <c r="D24" s="131"/>
      <c r="F24" s="131"/>
    </row>
    <row r="25" spans="2:7" ht="14.25" customHeight="1">
      <c r="D25" s="131"/>
      <c r="F25" s="131"/>
    </row>
    <row r="26" spans="2:7" ht="14.25" customHeight="1"/>
    <row r="27" spans="2:7" ht="14.25" customHeight="1"/>
    <row r="28" spans="2:7" ht="14.25" customHeight="1"/>
    <row r="29" spans="2:7" ht="14.25" customHeight="1"/>
    <row r="30" spans="2:7" ht="14.25" customHeight="1"/>
    <row r="31" spans="2:7" ht="14.25" customHeight="1"/>
    <row r="32" spans="2:7" ht="14.25" customHeight="1"/>
    <row r="33" spans="9:9" ht="14.25" customHeight="1"/>
    <row r="34" spans="9:9" ht="14.25" customHeight="1"/>
    <row r="35" spans="9:9" ht="14.25" customHeight="1"/>
    <row r="36" spans="9:9" ht="14.25" customHeight="1"/>
    <row r="37" spans="9:9" ht="14.25" customHeight="1"/>
    <row r="38" spans="9:9" ht="14.25" customHeight="1">
      <c r="I38" s="131"/>
    </row>
    <row r="39" spans="9:9" ht="21" customHeight="1"/>
    <row r="40" spans="9:9" ht="12.75" customHeight="1"/>
    <row r="64" spans="2:3">
      <c r="B64" s="23"/>
      <c r="C64" s="23"/>
    </row>
    <row r="65" spans="2:3">
      <c r="B65" s="13"/>
      <c r="C65" s="13"/>
    </row>
  </sheetData>
  <mergeCells count="7">
    <mergeCell ref="B18:G18"/>
    <mergeCell ref="B4:C5"/>
    <mergeCell ref="B1:G1"/>
    <mergeCell ref="B17:G17"/>
    <mergeCell ref="F5:G5"/>
    <mergeCell ref="D5:E5"/>
    <mergeCell ref="D4:G4"/>
  </mergeCells>
  <phoneticPr fontId="6" type="noConversion"/>
  <hyperlinks>
    <hyperlink ref="I2" location="Indice!A1" tooltip="(voltar ao índice)" display="Indice!A1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rowBreaks count="1" manualBreakCount="1">
    <brk id="17" min="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0">
    <pageSetUpPr fitToPage="1"/>
  </sheetPr>
  <dimension ref="B1:L48"/>
  <sheetViews>
    <sheetView showGridLines="0" zoomScaleNormal="100" workbookViewId="0">
      <pane xSplit="3" ySplit="7" topLeftCell="D8" activePane="bottomRight" state="frozen"/>
      <selection activeCell="N31" sqref="N31"/>
      <selection pane="topRight" activeCell="N31" sqref="N31"/>
      <selection pane="bottomLeft" activeCell="N31" sqref="N31"/>
      <selection pane="bottomRight" activeCell="L3" sqref="L3"/>
    </sheetView>
  </sheetViews>
  <sheetFormatPr defaultRowHeight="11.25"/>
  <cols>
    <col min="1" max="1" width="6.7109375" style="24" customWidth="1"/>
    <col min="2" max="2" width="9.140625" style="24"/>
    <col min="3" max="3" width="19.28515625" style="24" customWidth="1"/>
    <col min="4" max="9" width="13.42578125" style="24" customWidth="1"/>
    <col min="10" max="10" width="2.140625" style="24" customWidth="1"/>
    <col min="11" max="11" width="5.42578125" style="24" customWidth="1"/>
    <col min="12" max="12" width="9.42578125" style="24" customWidth="1"/>
    <col min="13" max="16384" width="9.140625" style="24"/>
  </cols>
  <sheetData>
    <row r="1" spans="2:12" ht="10.5" customHeight="1">
      <c r="B1" s="530" t="s">
        <v>493</v>
      </c>
      <c r="C1" s="530"/>
      <c r="D1" s="530"/>
      <c r="E1" s="530"/>
      <c r="F1" s="530"/>
      <c r="G1" s="530"/>
      <c r="H1" s="530"/>
      <c r="I1" s="530"/>
      <c r="J1" s="514"/>
    </row>
    <row r="2" spans="2:12" ht="10.5" customHeight="1">
      <c r="B2" s="530"/>
      <c r="C2" s="530"/>
      <c r="D2" s="530"/>
      <c r="E2" s="530"/>
      <c r="F2" s="530"/>
      <c r="G2" s="530"/>
      <c r="H2" s="530"/>
      <c r="I2" s="530"/>
      <c r="J2" s="514"/>
    </row>
    <row r="3" spans="2:12" ht="21" customHeight="1">
      <c r="K3" s="430"/>
      <c r="L3" s="430" t="s">
        <v>596</v>
      </c>
    </row>
    <row r="4" spans="2:12">
      <c r="B4" s="134" t="s">
        <v>222</v>
      </c>
      <c r="I4" s="20">
        <v>2023</v>
      </c>
    </row>
    <row r="5" spans="2:12" ht="21" customHeight="1">
      <c r="B5" s="548" t="s">
        <v>231</v>
      </c>
      <c r="C5" s="524"/>
      <c r="D5" s="539" t="s">
        <v>252</v>
      </c>
      <c r="E5" s="540"/>
      <c r="F5" s="539" t="s">
        <v>253</v>
      </c>
      <c r="G5" s="540"/>
      <c r="H5" s="539" t="s">
        <v>14</v>
      </c>
      <c r="I5" s="546"/>
    </row>
    <row r="6" spans="2:12" ht="21" customHeight="1">
      <c r="B6" s="548"/>
      <c r="C6" s="524"/>
      <c r="D6" s="319" t="s">
        <v>225</v>
      </c>
      <c r="E6" s="319" t="s">
        <v>227</v>
      </c>
      <c r="F6" s="319" t="s">
        <v>225</v>
      </c>
      <c r="G6" s="319" t="s">
        <v>227</v>
      </c>
      <c r="H6" s="319" t="s">
        <v>225</v>
      </c>
      <c r="I6" s="320" t="s">
        <v>227</v>
      </c>
    </row>
    <row r="7" spans="2:12" ht="10.5" customHeight="1">
      <c r="B7" s="548"/>
      <c r="C7" s="524"/>
      <c r="D7" s="314" t="s">
        <v>221</v>
      </c>
      <c r="E7" s="314" t="s">
        <v>228</v>
      </c>
      <c r="F7" s="314" t="s">
        <v>221</v>
      </c>
      <c r="G7" s="314" t="s">
        <v>228</v>
      </c>
      <c r="H7" s="314" t="s">
        <v>221</v>
      </c>
      <c r="I7" s="315" t="s">
        <v>228</v>
      </c>
    </row>
    <row r="8" spans="2:12" ht="9" customHeight="1">
      <c r="B8" s="295"/>
      <c r="C8" s="295"/>
      <c r="D8" s="295"/>
      <c r="E8" s="295"/>
      <c r="F8" s="295"/>
      <c r="G8" s="295"/>
      <c r="H8" s="295"/>
      <c r="I8" s="295"/>
    </row>
    <row r="9" spans="2:12" s="14" customFormat="1" ht="18" customHeight="1">
      <c r="B9" s="491" t="s">
        <v>14</v>
      </c>
      <c r="C9" s="492"/>
      <c r="D9" s="450">
        <v>203.94</v>
      </c>
      <c r="E9" s="451">
        <v>139</v>
      </c>
      <c r="F9" s="450">
        <v>87.73</v>
      </c>
      <c r="G9" s="451">
        <v>65</v>
      </c>
      <c r="H9" s="450">
        <v>291.67</v>
      </c>
      <c r="I9" s="451">
        <v>183</v>
      </c>
    </row>
    <row r="10" spans="2:12" s="14" customFormat="1" ht="18" customHeight="1">
      <c r="B10" s="484" t="s">
        <v>299</v>
      </c>
      <c r="C10" s="492"/>
      <c r="D10" s="450">
        <v>191.55</v>
      </c>
      <c r="E10" s="451">
        <v>139</v>
      </c>
      <c r="F10" s="450">
        <v>83.881</v>
      </c>
      <c r="G10" s="451">
        <v>65</v>
      </c>
      <c r="H10" s="450">
        <v>275.43100000000004</v>
      </c>
      <c r="I10" s="451">
        <v>183</v>
      </c>
    </row>
    <row r="11" spans="2:12" s="14" customFormat="1" ht="18" customHeight="1">
      <c r="B11" s="485" t="s">
        <v>229</v>
      </c>
      <c r="C11" s="492"/>
      <c r="D11" s="206">
        <v>23.445</v>
      </c>
      <c r="E11" s="452">
        <v>54</v>
      </c>
      <c r="F11" s="206">
        <v>3.73</v>
      </c>
      <c r="G11" s="452">
        <v>19</v>
      </c>
      <c r="H11" s="206">
        <v>27.175000000000001</v>
      </c>
      <c r="I11" s="452">
        <v>73</v>
      </c>
    </row>
    <row r="12" spans="2:12" s="14" customFormat="1" ht="18" customHeight="1">
      <c r="B12" s="493" t="s">
        <v>19</v>
      </c>
      <c r="C12" s="492"/>
      <c r="D12" s="206">
        <v>2.66</v>
      </c>
      <c r="E12" s="452">
        <v>17</v>
      </c>
      <c r="F12" s="206">
        <v>0.23</v>
      </c>
      <c r="G12" s="452">
        <v>3</v>
      </c>
      <c r="H12" s="206">
        <v>2.89</v>
      </c>
      <c r="I12" s="452">
        <v>20</v>
      </c>
    </row>
    <row r="13" spans="2:12" s="14" customFormat="1" ht="18" customHeight="1">
      <c r="B13" s="493" t="s">
        <v>514</v>
      </c>
      <c r="C13" s="492"/>
      <c r="D13" s="206">
        <v>2.06</v>
      </c>
      <c r="E13" s="452">
        <v>7</v>
      </c>
      <c r="F13" s="206">
        <v>0.84</v>
      </c>
      <c r="G13" s="452">
        <v>2</v>
      </c>
      <c r="H13" s="206">
        <v>2.9</v>
      </c>
      <c r="I13" s="452">
        <v>9</v>
      </c>
    </row>
    <row r="14" spans="2:12" s="14" customFormat="1" ht="18" customHeight="1">
      <c r="B14" s="493" t="s">
        <v>24</v>
      </c>
      <c r="C14" s="492"/>
      <c r="D14" s="206">
        <v>8.625</v>
      </c>
      <c r="E14" s="452">
        <v>32</v>
      </c>
      <c r="F14" s="206">
        <v>1.26</v>
      </c>
      <c r="G14" s="452">
        <v>9</v>
      </c>
      <c r="H14" s="206">
        <v>9.8849999999999998</v>
      </c>
      <c r="I14" s="452">
        <v>41</v>
      </c>
    </row>
    <row r="15" spans="2:12" s="14" customFormat="1" ht="18" customHeight="1">
      <c r="B15" s="493" t="s">
        <v>569</v>
      </c>
      <c r="C15" s="492"/>
      <c r="D15" s="206">
        <v>1.94</v>
      </c>
      <c r="E15" s="452">
        <v>9</v>
      </c>
      <c r="F15" s="206">
        <v>0</v>
      </c>
      <c r="G15" s="452">
        <v>0</v>
      </c>
      <c r="H15" s="206">
        <v>1.94</v>
      </c>
      <c r="I15" s="452">
        <v>9</v>
      </c>
    </row>
    <row r="16" spans="2:12" s="14" customFormat="1" ht="18" customHeight="1">
      <c r="B16" s="493" t="s">
        <v>570</v>
      </c>
      <c r="C16" s="492"/>
      <c r="D16" s="206">
        <v>1.49</v>
      </c>
      <c r="E16" s="452">
        <v>6</v>
      </c>
      <c r="F16" s="206">
        <v>0.15</v>
      </c>
      <c r="G16" s="452">
        <v>1</v>
      </c>
      <c r="H16" s="206">
        <v>1.64</v>
      </c>
      <c r="I16" s="452">
        <v>7</v>
      </c>
    </row>
    <row r="17" spans="2:9" s="14" customFormat="1" ht="18" customHeight="1">
      <c r="B17" s="493" t="s">
        <v>54</v>
      </c>
      <c r="C17" s="492"/>
      <c r="D17" s="206">
        <v>6.67</v>
      </c>
      <c r="E17" s="452">
        <v>23</v>
      </c>
      <c r="F17" s="206">
        <v>1.25</v>
      </c>
      <c r="G17" s="452">
        <v>8</v>
      </c>
      <c r="H17" s="206">
        <v>7.915</v>
      </c>
      <c r="I17" s="452">
        <v>31</v>
      </c>
    </row>
    <row r="18" spans="2:9" s="14" customFormat="1" ht="18" customHeight="1">
      <c r="B18" s="485" t="s">
        <v>515</v>
      </c>
      <c r="C18" s="492"/>
      <c r="D18" s="206">
        <v>43.62</v>
      </c>
      <c r="E18" s="452">
        <v>92</v>
      </c>
      <c r="F18" s="206">
        <v>14.96</v>
      </c>
      <c r="G18" s="452">
        <v>38</v>
      </c>
      <c r="H18" s="206">
        <v>58.58</v>
      </c>
      <c r="I18" s="452">
        <v>125</v>
      </c>
    </row>
    <row r="19" spans="2:9" s="14" customFormat="1" ht="18" customHeight="1">
      <c r="B19" s="493" t="s">
        <v>21</v>
      </c>
      <c r="C19" s="492"/>
      <c r="D19" s="206">
        <v>3.6</v>
      </c>
      <c r="E19" s="452">
        <v>21</v>
      </c>
      <c r="F19" s="206">
        <v>1.39</v>
      </c>
      <c r="G19" s="452">
        <v>7</v>
      </c>
      <c r="H19" s="206">
        <v>4.99</v>
      </c>
      <c r="I19" s="452">
        <v>28</v>
      </c>
    </row>
    <row r="20" spans="2:9" s="14" customFormat="1" ht="18" customHeight="1">
      <c r="B20" s="493" t="s">
        <v>20</v>
      </c>
      <c r="C20" s="492"/>
      <c r="D20" s="206">
        <v>1.81</v>
      </c>
      <c r="E20" s="452">
        <v>16</v>
      </c>
      <c r="F20" s="206">
        <v>1.92</v>
      </c>
      <c r="G20" s="452">
        <v>8</v>
      </c>
      <c r="H20" s="206">
        <v>3.73</v>
      </c>
      <c r="I20" s="452">
        <v>24</v>
      </c>
    </row>
    <row r="21" spans="2:9" s="14" customFormat="1" ht="18" customHeight="1">
      <c r="B21" s="493" t="s">
        <v>92</v>
      </c>
      <c r="C21" s="492"/>
      <c r="D21" s="206">
        <v>22.15</v>
      </c>
      <c r="E21" s="452">
        <v>51</v>
      </c>
      <c r="F21" s="206">
        <v>5.76</v>
      </c>
      <c r="G21" s="452">
        <v>19</v>
      </c>
      <c r="H21" s="206">
        <v>27.909999999999997</v>
      </c>
      <c r="I21" s="452">
        <v>55</v>
      </c>
    </row>
    <row r="22" spans="2:9" s="14" customFormat="1" ht="18" customHeight="1">
      <c r="B22" s="493" t="s">
        <v>601</v>
      </c>
      <c r="C22" s="492"/>
      <c r="D22" s="206">
        <v>1.03</v>
      </c>
      <c r="E22" s="452">
        <v>7</v>
      </c>
      <c r="F22" s="206">
        <v>0.22</v>
      </c>
      <c r="G22" s="452">
        <v>3</v>
      </c>
      <c r="H22" s="206">
        <v>1.25</v>
      </c>
      <c r="I22" s="452">
        <v>10</v>
      </c>
    </row>
    <row r="23" spans="2:9" s="14" customFormat="1" ht="18" customHeight="1">
      <c r="B23" s="493" t="s">
        <v>23</v>
      </c>
      <c r="C23" s="492"/>
      <c r="D23" s="206">
        <v>1.78</v>
      </c>
      <c r="E23" s="452">
        <v>9</v>
      </c>
      <c r="F23" s="206">
        <v>0.19</v>
      </c>
      <c r="G23" s="452">
        <v>3</v>
      </c>
      <c r="H23" s="206">
        <v>1.97</v>
      </c>
      <c r="I23" s="452">
        <v>12</v>
      </c>
    </row>
    <row r="24" spans="2:9" s="14" customFormat="1" ht="18" customHeight="1">
      <c r="B24" s="493" t="s">
        <v>191</v>
      </c>
      <c r="C24" s="492"/>
      <c r="D24" s="206">
        <v>2.3199999999999998</v>
      </c>
      <c r="E24" s="452">
        <v>9</v>
      </c>
      <c r="F24" s="206">
        <v>0.08</v>
      </c>
      <c r="G24" s="452">
        <v>2</v>
      </c>
      <c r="H24" s="206">
        <v>2.4</v>
      </c>
      <c r="I24" s="452">
        <v>11</v>
      </c>
    </row>
    <row r="25" spans="2:9" s="14" customFormat="1" ht="18" customHeight="1">
      <c r="B25" s="493" t="s">
        <v>25</v>
      </c>
      <c r="C25" s="492"/>
      <c r="D25" s="206">
        <v>1.86</v>
      </c>
      <c r="E25" s="452">
        <v>10</v>
      </c>
      <c r="F25" s="206">
        <v>1.05</v>
      </c>
      <c r="G25" s="452">
        <v>3</v>
      </c>
      <c r="H25" s="206">
        <v>2.91</v>
      </c>
      <c r="I25" s="452">
        <v>13</v>
      </c>
    </row>
    <row r="26" spans="2:9" s="14" customFormat="1" ht="18" customHeight="1">
      <c r="B26" s="493" t="s">
        <v>54</v>
      </c>
      <c r="C26" s="492"/>
      <c r="D26" s="206">
        <v>9.0649999999999995</v>
      </c>
      <c r="E26" s="452">
        <v>36</v>
      </c>
      <c r="F26" s="206">
        <v>4.3499999999999996</v>
      </c>
      <c r="G26" s="452">
        <v>10</v>
      </c>
      <c r="H26" s="206">
        <v>13.414999999999999</v>
      </c>
      <c r="I26" s="452">
        <v>44</v>
      </c>
    </row>
    <row r="27" spans="2:9" s="14" customFormat="1" ht="18" customHeight="1">
      <c r="B27" s="485" t="s">
        <v>131</v>
      </c>
      <c r="C27" s="492"/>
      <c r="D27" s="206">
        <v>5.23</v>
      </c>
      <c r="E27" s="452">
        <v>28</v>
      </c>
      <c r="F27" s="206">
        <v>1.63</v>
      </c>
      <c r="G27" s="452">
        <v>11</v>
      </c>
      <c r="H27" s="206">
        <v>6.86</v>
      </c>
      <c r="I27" s="452">
        <v>38</v>
      </c>
    </row>
    <row r="28" spans="2:9" s="14" customFormat="1" ht="18" customHeight="1">
      <c r="B28" s="493" t="s">
        <v>27</v>
      </c>
      <c r="C28" s="492"/>
      <c r="D28" s="206">
        <v>2.73</v>
      </c>
      <c r="E28" s="452">
        <v>15</v>
      </c>
      <c r="F28" s="206">
        <v>0.84</v>
      </c>
      <c r="G28" s="452">
        <v>6</v>
      </c>
      <c r="H28" s="206">
        <v>3.57</v>
      </c>
      <c r="I28" s="452">
        <v>21</v>
      </c>
    </row>
    <row r="29" spans="2:9" s="14" customFormat="1" ht="18" customHeight="1">
      <c r="B29" s="493" t="s">
        <v>28</v>
      </c>
      <c r="C29" s="492"/>
      <c r="D29" s="206">
        <v>1.63</v>
      </c>
      <c r="E29" s="452">
        <v>89</v>
      </c>
      <c r="F29" s="206">
        <v>0.41</v>
      </c>
      <c r="G29" s="452">
        <v>3</v>
      </c>
      <c r="H29" s="206">
        <v>2.04</v>
      </c>
      <c r="I29" s="452">
        <v>92</v>
      </c>
    </row>
    <row r="30" spans="2:9" s="14" customFormat="1" ht="18" customHeight="1">
      <c r="B30" s="493" t="s">
        <v>615</v>
      </c>
      <c r="C30" s="492"/>
      <c r="D30" s="206">
        <v>0.87</v>
      </c>
      <c r="E30" s="452">
        <v>11</v>
      </c>
      <c r="F30" s="206">
        <v>0.38</v>
      </c>
      <c r="G30" s="452">
        <v>6</v>
      </c>
      <c r="H30" s="206">
        <v>1.25</v>
      </c>
      <c r="I30" s="452">
        <v>17</v>
      </c>
    </row>
    <row r="31" spans="2:9" s="14" customFormat="1" ht="18" customHeight="1">
      <c r="B31" s="485" t="s">
        <v>545</v>
      </c>
      <c r="C31" s="492"/>
      <c r="D31" s="206">
        <v>0.89</v>
      </c>
      <c r="E31" s="452">
        <v>6</v>
      </c>
      <c r="F31" s="206">
        <v>0.04</v>
      </c>
      <c r="G31" s="452">
        <v>1</v>
      </c>
      <c r="H31" s="206">
        <v>0.93</v>
      </c>
      <c r="I31" s="452">
        <v>7</v>
      </c>
    </row>
    <row r="32" spans="2:9" s="14" customFormat="1" ht="18" customHeight="1">
      <c r="B32" s="485" t="s">
        <v>251</v>
      </c>
      <c r="C32" s="492"/>
      <c r="D32" s="206">
        <v>36.57</v>
      </c>
      <c r="E32" s="452">
        <v>23</v>
      </c>
      <c r="F32" s="206">
        <v>17.11</v>
      </c>
      <c r="G32" s="452">
        <v>9</v>
      </c>
      <c r="H32" s="206">
        <v>53.68</v>
      </c>
      <c r="I32" s="452">
        <v>30</v>
      </c>
    </row>
    <row r="33" spans="2:9" s="14" customFormat="1" ht="18" customHeight="1">
      <c r="B33" s="493" t="s">
        <v>29</v>
      </c>
      <c r="C33" s="492"/>
      <c r="D33" s="206">
        <v>34.14</v>
      </c>
      <c r="E33" s="452">
        <v>18</v>
      </c>
      <c r="F33" s="206">
        <v>11.94</v>
      </c>
      <c r="G33" s="452">
        <v>7</v>
      </c>
      <c r="H33" s="206">
        <v>46.18</v>
      </c>
      <c r="I33" s="452">
        <v>23</v>
      </c>
    </row>
    <row r="34" spans="2:9" s="14" customFormat="1" ht="18" customHeight="1">
      <c r="B34" s="493" t="s">
        <v>595</v>
      </c>
      <c r="C34" s="492"/>
      <c r="D34" s="206">
        <v>1.48</v>
      </c>
      <c r="E34" s="452">
        <v>9</v>
      </c>
      <c r="F34" s="206">
        <v>5.17</v>
      </c>
      <c r="G34" s="452">
        <v>3</v>
      </c>
      <c r="H34" s="206">
        <v>6.65</v>
      </c>
      <c r="I34" s="452">
        <v>12</v>
      </c>
    </row>
    <row r="35" spans="2:9" s="14" customFormat="1" ht="18" customHeight="1">
      <c r="B35" s="493" t="s">
        <v>616</v>
      </c>
      <c r="C35" s="492"/>
      <c r="D35" s="206">
        <v>0.94499999999999995</v>
      </c>
      <c r="E35" s="452">
        <v>1</v>
      </c>
      <c r="F35" s="206">
        <v>0</v>
      </c>
      <c r="G35" s="452">
        <v>0</v>
      </c>
      <c r="H35" s="206">
        <v>0.94499999999999995</v>
      </c>
      <c r="I35" s="452">
        <v>1</v>
      </c>
    </row>
    <row r="36" spans="2:9" s="14" customFormat="1" ht="18" customHeight="1">
      <c r="B36" s="485" t="s">
        <v>571</v>
      </c>
      <c r="C36" s="492"/>
      <c r="D36" s="206">
        <v>15.64</v>
      </c>
      <c r="E36" s="452">
        <v>62</v>
      </c>
      <c r="F36" s="206">
        <v>3.17</v>
      </c>
      <c r="G36" s="452">
        <v>16</v>
      </c>
      <c r="H36" s="206">
        <v>18.810000000000002</v>
      </c>
      <c r="I36" s="452">
        <v>77</v>
      </c>
    </row>
    <row r="37" spans="2:9" s="14" customFormat="1" ht="18" customHeight="1">
      <c r="B37" s="493" t="s">
        <v>230</v>
      </c>
      <c r="C37" s="492"/>
      <c r="D37" s="206">
        <v>8.7200000000000006</v>
      </c>
      <c r="E37" s="452">
        <v>43</v>
      </c>
      <c r="F37" s="206">
        <v>1.52</v>
      </c>
      <c r="G37" s="452">
        <v>9</v>
      </c>
      <c r="H37" s="206">
        <v>10.24</v>
      </c>
      <c r="I37" s="452">
        <v>52</v>
      </c>
    </row>
    <row r="38" spans="2:9" s="14" customFormat="1" ht="18" customHeight="1">
      <c r="B38" s="493" t="s">
        <v>572</v>
      </c>
      <c r="C38" s="492"/>
      <c r="D38" s="206">
        <v>1.49</v>
      </c>
      <c r="E38" s="452">
        <v>5</v>
      </c>
      <c r="F38" s="206">
        <v>0.03</v>
      </c>
      <c r="G38" s="452">
        <v>2</v>
      </c>
      <c r="H38" s="206">
        <v>1.52</v>
      </c>
      <c r="I38" s="452">
        <v>7</v>
      </c>
    </row>
    <row r="39" spans="2:9" s="14" customFormat="1" ht="18" customHeight="1">
      <c r="B39" s="493" t="s">
        <v>573</v>
      </c>
      <c r="C39" s="492"/>
      <c r="D39" s="206">
        <v>5.43</v>
      </c>
      <c r="E39" s="452">
        <v>28</v>
      </c>
      <c r="F39" s="206">
        <v>1.62</v>
      </c>
      <c r="G39" s="452">
        <v>7</v>
      </c>
      <c r="H39" s="206">
        <v>7.05</v>
      </c>
      <c r="I39" s="452">
        <v>35</v>
      </c>
    </row>
    <row r="40" spans="2:9" s="14" customFormat="1" ht="18" customHeight="1">
      <c r="B40" s="485" t="s">
        <v>93</v>
      </c>
      <c r="C40" s="492"/>
      <c r="D40" s="206">
        <v>11.18</v>
      </c>
      <c r="E40" s="452">
        <v>5</v>
      </c>
      <c r="F40" s="206">
        <v>1</v>
      </c>
      <c r="G40" s="452">
        <v>2</v>
      </c>
      <c r="H40" s="206">
        <v>12.18</v>
      </c>
      <c r="I40" s="452">
        <v>7</v>
      </c>
    </row>
    <row r="41" spans="2:9" s="14" customFormat="1" ht="18" customHeight="1">
      <c r="B41" s="485" t="s">
        <v>250</v>
      </c>
      <c r="C41" s="494"/>
      <c r="D41" s="206">
        <v>0.59</v>
      </c>
      <c r="E41" s="452">
        <v>3</v>
      </c>
      <c r="F41" s="206">
        <v>1.39</v>
      </c>
      <c r="G41" s="452">
        <v>1</v>
      </c>
      <c r="H41" s="206">
        <v>1.98</v>
      </c>
      <c r="I41" s="452">
        <v>4</v>
      </c>
    </row>
    <row r="42" spans="2:9" s="14" customFormat="1" ht="18" customHeight="1">
      <c r="B42" s="485" t="s">
        <v>94</v>
      </c>
      <c r="C42" s="494"/>
      <c r="D42" s="206">
        <v>44.4</v>
      </c>
      <c r="E42" s="452">
        <v>67</v>
      </c>
      <c r="F42" s="206">
        <v>37.801000000000002</v>
      </c>
      <c r="G42" s="452">
        <v>22</v>
      </c>
      <c r="H42" s="206">
        <v>82.200999999999993</v>
      </c>
      <c r="I42" s="452">
        <v>70</v>
      </c>
    </row>
    <row r="43" spans="2:9" s="14" customFormat="1" ht="18" customHeight="1">
      <c r="B43" s="485" t="s">
        <v>91</v>
      </c>
      <c r="C43" s="494"/>
      <c r="D43" s="206">
        <v>8.57</v>
      </c>
      <c r="E43" s="452">
        <v>19</v>
      </c>
      <c r="F43" s="206">
        <v>2.72</v>
      </c>
      <c r="G43" s="452">
        <v>7</v>
      </c>
      <c r="H43" s="206">
        <v>11.290000000000001</v>
      </c>
      <c r="I43" s="452">
        <v>26</v>
      </c>
    </row>
    <row r="44" spans="2:9" s="14" customFormat="1" ht="18" customHeight="1">
      <c r="B44" s="485" t="s">
        <v>392</v>
      </c>
      <c r="C44" s="494"/>
      <c r="D44" s="206">
        <v>0.77</v>
      </c>
      <c r="E44" s="452">
        <v>6</v>
      </c>
      <c r="F44" s="206">
        <v>0.17</v>
      </c>
      <c r="G44" s="452">
        <v>2</v>
      </c>
      <c r="H44" s="206">
        <v>0.94000000000000006</v>
      </c>
      <c r="I44" s="452">
        <v>8</v>
      </c>
    </row>
    <row r="45" spans="2:9" s="14" customFormat="1" ht="18" customHeight="1">
      <c r="B45" s="485" t="s">
        <v>617</v>
      </c>
      <c r="C45" s="494"/>
      <c r="D45" s="206">
        <v>0.64</v>
      </c>
      <c r="E45" s="452">
        <v>5</v>
      </c>
      <c r="F45" s="206">
        <v>0.16</v>
      </c>
      <c r="G45" s="452">
        <v>3</v>
      </c>
      <c r="H45" s="206">
        <v>0.8</v>
      </c>
      <c r="I45" s="452">
        <v>8</v>
      </c>
    </row>
    <row r="46" spans="2:9" s="14" customFormat="1" ht="18" customHeight="1">
      <c r="B46" s="484" t="s">
        <v>298</v>
      </c>
      <c r="C46" s="494"/>
      <c r="D46" s="450">
        <v>12.39</v>
      </c>
      <c r="E46" s="451">
        <v>22</v>
      </c>
      <c r="F46" s="450">
        <v>3.85</v>
      </c>
      <c r="G46" s="451">
        <v>4</v>
      </c>
      <c r="H46" s="450">
        <v>16.240000000000002</v>
      </c>
      <c r="I46" s="451">
        <v>26</v>
      </c>
    </row>
    <row r="47" spans="2:9" s="14" customFormat="1" ht="3" customHeight="1">
      <c r="B47" s="475"/>
      <c r="C47" s="475"/>
      <c r="D47" s="475"/>
      <c r="E47" s="476"/>
      <c r="F47" s="477"/>
      <c r="G47" s="476"/>
      <c r="H47" s="395"/>
      <c r="I47" s="476"/>
    </row>
    <row r="48" spans="2:9" s="15" customFormat="1" ht="15" customHeight="1">
      <c r="B48" s="547" t="s">
        <v>581</v>
      </c>
      <c r="C48" s="547"/>
      <c r="D48" s="547"/>
      <c r="E48" s="547"/>
      <c r="F48" s="547"/>
      <c r="G48" s="547"/>
      <c r="H48" s="547"/>
      <c r="I48" s="547"/>
    </row>
  </sheetData>
  <mergeCells count="6">
    <mergeCell ref="B48:I48"/>
    <mergeCell ref="B1:I2"/>
    <mergeCell ref="D5:E5"/>
    <mergeCell ref="F5:G5"/>
    <mergeCell ref="H5:I5"/>
    <mergeCell ref="B5:C7"/>
  </mergeCells>
  <phoneticPr fontId="47" type="noConversion"/>
  <hyperlinks>
    <hyperlink ref="L3" location="Indice!A1" tooltip="(voltar ao índice)" display="Indice!A1" xr:uid="{32275139-2256-496D-96FE-1064623359E9}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1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N31" sqref="N31"/>
      <selection pane="topRight" activeCell="N31" sqref="N31"/>
      <selection pane="bottomLeft" activeCell="N31" sqref="N31"/>
      <selection pane="bottomRight" activeCell="P2" sqref="P2"/>
    </sheetView>
  </sheetViews>
  <sheetFormatPr defaultRowHeight="11.25"/>
  <cols>
    <col min="1" max="1" width="6.7109375" style="14" customWidth="1"/>
    <col min="2" max="2" width="21.5703125" style="14" customWidth="1"/>
    <col min="3" max="14" width="13.5703125" style="14" customWidth="1"/>
    <col min="15" max="15" width="6.7109375" style="14" customWidth="1"/>
    <col min="16" max="16" width="14.28515625" style="14" bestFit="1" customWidth="1"/>
    <col min="17" max="16384" width="9.140625" style="14"/>
  </cols>
  <sheetData>
    <row r="1" spans="2:16" ht="21" customHeight="1">
      <c r="B1" s="523" t="s">
        <v>494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2:16" ht="21" customHeight="1">
      <c r="P2" s="430" t="s">
        <v>596</v>
      </c>
    </row>
    <row r="3" spans="2:16" ht="11.25" customHeight="1">
      <c r="B3" s="12" t="s">
        <v>222</v>
      </c>
      <c r="C3" s="139"/>
      <c r="D3" s="139"/>
      <c r="E3" s="139"/>
      <c r="F3" s="139"/>
      <c r="G3" s="139"/>
      <c r="H3" s="139"/>
      <c r="I3" s="139"/>
      <c r="J3" s="139"/>
      <c r="K3" s="139"/>
    </row>
    <row r="4" spans="2:16" ht="21" customHeight="1">
      <c r="B4" s="549" t="s">
        <v>0</v>
      </c>
      <c r="C4" s="538" t="s">
        <v>14</v>
      </c>
      <c r="D4" s="553"/>
      <c r="E4" s="553"/>
      <c r="F4" s="538" t="s">
        <v>300</v>
      </c>
      <c r="G4" s="538"/>
      <c r="H4" s="538"/>
      <c r="I4" s="538" t="s">
        <v>307</v>
      </c>
      <c r="J4" s="553"/>
      <c r="K4" s="553"/>
      <c r="L4" s="538" t="s">
        <v>308</v>
      </c>
      <c r="M4" s="553"/>
      <c r="N4" s="554"/>
    </row>
    <row r="5" spans="2:16" ht="21" customHeight="1">
      <c r="B5" s="550"/>
      <c r="C5" s="319">
        <v>2022</v>
      </c>
      <c r="D5" s="319">
        <v>2023</v>
      </c>
      <c r="E5" s="307" t="s">
        <v>223</v>
      </c>
      <c r="F5" s="319">
        <v>2022</v>
      </c>
      <c r="G5" s="319">
        <v>2023</v>
      </c>
      <c r="H5" s="307" t="s">
        <v>223</v>
      </c>
      <c r="I5" s="319">
        <v>2022</v>
      </c>
      <c r="J5" s="319">
        <v>2023</v>
      </c>
      <c r="K5" s="307" t="s">
        <v>223</v>
      </c>
      <c r="L5" s="319">
        <v>2022</v>
      </c>
      <c r="M5" s="319">
        <v>2023</v>
      </c>
      <c r="N5" s="308" t="s">
        <v>223</v>
      </c>
    </row>
    <row r="6" spans="2:16" ht="12.75">
      <c r="B6" s="551"/>
      <c r="C6" s="542" t="s">
        <v>239</v>
      </c>
      <c r="D6" s="552"/>
      <c r="E6" s="310" t="s">
        <v>224</v>
      </c>
      <c r="F6" s="542" t="s">
        <v>239</v>
      </c>
      <c r="G6" s="552"/>
      <c r="H6" s="310" t="s">
        <v>224</v>
      </c>
      <c r="I6" s="542" t="s">
        <v>239</v>
      </c>
      <c r="J6" s="542"/>
      <c r="K6" s="310" t="s">
        <v>224</v>
      </c>
      <c r="L6" s="542" t="s">
        <v>239</v>
      </c>
      <c r="M6" s="542"/>
      <c r="N6" s="311" t="s">
        <v>224</v>
      </c>
    </row>
    <row r="7" spans="2:16" ht="9" customHeight="1">
      <c r="B7" s="323"/>
      <c r="C7" s="295"/>
      <c r="D7" s="324"/>
      <c r="E7" s="312"/>
      <c r="F7" s="295"/>
      <c r="G7" s="324"/>
      <c r="H7" s="312"/>
      <c r="I7" s="295"/>
      <c r="J7" s="295"/>
      <c r="K7" s="312"/>
      <c r="L7" s="295"/>
      <c r="M7" s="295"/>
      <c r="N7" s="312"/>
    </row>
    <row r="8" spans="2:16" ht="21" customHeight="1">
      <c r="B8" s="106" t="s">
        <v>14</v>
      </c>
      <c r="C8" s="321">
        <v>22754306</v>
      </c>
      <c r="D8" s="321">
        <v>25210399</v>
      </c>
      <c r="E8" s="322">
        <v>10.793970161076325</v>
      </c>
      <c r="F8" s="321">
        <v>18529813</v>
      </c>
      <c r="G8" s="321">
        <v>21352848</v>
      </c>
      <c r="H8" s="322">
        <v>15.235097083818387</v>
      </c>
      <c r="I8" s="321">
        <v>2700358</v>
      </c>
      <c r="J8" s="321">
        <v>2520366</v>
      </c>
      <c r="K8" s="322">
        <v>-6.6654865762243372</v>
      </c>
      <c r="L8" s="321">
        <v>1524135</v>
      </c>
      <c r="M8" s="321">
        <v>1337185</v>
      </c>
      <c r="N8" s="322">
        <v>-12.265973814655526</v>
      </c>
    </row>
    <row r="9" spans="2:16" ht="21" customHeight="1">
      <c r="B9" s="84" t="s">
        <v>2</v>
      </c>
      <c r="C9" s="159">
        <v>1336636</v>
      </c>
      <c r="D9" s="159">
        <v>1525596</v>
      </c>
      <c r="E9" s="141">
        <v>14.136982693867289</v>
      </c>
      <c r="F9" s="159">
        <v>1072479</v>
      </c>
      <c r="G9" s="159">
        <v>1227587</v>
      </c>
      <c r="H9" s="141">
        <v>14.462567565425525</v>
      </c>
      <c r="I9" s="140">
        <v>179701</v>
      </c>
      <c r="J9" s="140">
        <v>184806</v>
      </c>
      <c r="K9" s="141">
        <v>2.8408300454644104</v>
      </c>
      <c r="L9" s="140">
        <v>84456</v>
      </c>
      <c r="M9" s="140">
        <v>113203</v>
      </c>
      <c r="N9" s="141">
        <v>34.037842190016107</v>
      </c>
    </row>
    <row r="10" spans="2:16" ht="21" customHeight="1">
      <c r="B10" s="84" t="s">
        <v>3</v>
      </c>
      <c r="C10" s="159">
        <v>1257564</v>
      </c>
      <c r="D10" s="159">
        <v>991574</v>
      </c>
      <c r="E10" s="141">
        <v>-21.151209799262702</v>
      </c>
      <c r="F10" s="159">
        <v>1016668</v>
      </c>
      <c r="G10" s="159">
        <v>812005</v>
      </c>
      <c r="H10" s="141">
        <v>-20.130760484248544</v>
      </c>
      <c r="I10" s="140">
        <v>161234</v>
      </c>
      <c r="J10" s="140">
        <v>121990</v>
      </c>
      <c r="K10" s="141">
        <v>-24.339779450984285</v>
      </c>
      <c r="L10" s="140">
        <v>79662</v>
      </c>
      <c r="M10" s="140">
        <v>57579</v>
      </c>
      <c r="N10" s="141">
        <v>-27.72087067861716</v>
      </c>
    </row>
    <row r="11" spans="2:16" ht="21" customHeight="1">
      <c r="B11" s="84" t="s">
        <v>4</v>
      </c>
      <c r="C11" s="159">
        <v>1463690</v>
      </c>
      <c r="D11" s="159">
        <v>1384601</v>
      </c>
      <c r="E11" s="141">
        <v>-5.4033982605606381</v>
      </c>
      <c r="F11" s="159">
        <v>1180344</v>
      </c>
      <c r="G11" s="159">
        <v>1152328</v>
      </c>
      <c r="H11" s="141">
        <v>-2.3735453393248069</v>
      </c>
      <c r="I11" s="140">
        <v>187296</v>
      </c>
      <c r="J11" s="140">
        <v>147766</v>
      </c>
      <c r="K11" s="141">
        <v>-21.105629591662396</v>
      </c>
      <c r="L11" s="140">
        <v>96050</v>
      </c>
      <c r="M11" s="140">
        <v>84507</v>
      </c>
      <c r="N11" s="141">
        <v>-12.017699115044248</v>
      </c>
    </row>
    <row r="12" spans="2:16" ht="21" customHeight="1">
      <c r="B12" s="84" t="s">
        <v>5</v>
      </c>
      <c r="C12" s="159">
        <v>1526608</v>
      </c>
      <c r="D12" s="159">
        <v>1676600</v>
      </c>
      <c r="E12" s="141">
        <v>9.8251810549925054</v>
      </c>
      <c r="F12" s="159">
        <v>1202274</v>
      </c>
      <c r="G12" s="159">
        <v>1411731</v>
      </c>
      <c r="H12" s="141">
        <v>17.42173581063884</v>
      </c>
      <c r="I12" s="140">
        <v>207612</v>
      </c>
      <c r="J12" s="140">
        <v>178815</v>
      </c>
      <c r="K12" s="141">
        <v>-13.870585515288134</v>
      </c>
      <c r="L12" s="140">
        <v>116722</v>
      </c>
      <c r="M12" s="140">
        <v>86054</v>
      </c>
      <c r="N12" s="141">
        <v>-26.274395572385668</v>
      </c>
    </row>
    <row r="13" spans="2:16" ht="21" customHeight="1">
      <c r="B13" s="84" t="s">
        <v>6</v>
      </c>
      <c r="C13" s="159">
        <v>2146339</v>
      </c>
      <c r="D13" s="159">
        <v>2518318</v>
      </c>
      <c r="E13" s="141">
        <v>17.330859663827567</v>
      </c>
      <c r="F13" s="159">
        <v>1748246</v>
      </c>
      <c r="G13" s="159">
        <v>2172124</v>
      </c>
      <c r="H13" s="141">
        <v>24.24590132052354</v>
      </c>
      <c r="I13" s="140">
        <v>250516</v>
      </c>
      <c r="J13" s="140">
        <v>225409</v>
      </c>
      <c r="K13" s="141">
        <v>-10.022114355969279</v>
      </c>
      <c r="L13" s="140">
        <v>147577</v>
      </c>
      <c r="M13" s="140">
        <v>120785</v>
      </c>
      <c r="N13" s="141">
        <v>-18.154590484967169</v>
      </c>
    </row>
    <row r="14" spans="2:16" ht="21" customHeight="1">
      <c r="B14" s="84" t="s">
        <v>7</v>
      </c>
      <c r="C14" s="159">
        <v>2455369</v>
      </c>
      <c r="D14" s="159">
        <v>2607642</v>
      </c>
      <c r="E14" s="141">
        <v>6.201634051745379</v>
      </c>
      <c r="F14" s="159">
        <v>2032911</v>
      </c>
      <c r="G14" s="159">
        <v>2257906</v>
      </c>
      <c r="H14" s="141">
        <v>11.067626669342632</v>
      </c>
      <c r="I14" s="140">
        <v>266585</v>
      </c>
      <c r="J14" s="140">
        <v>223392</v>
      </c>
      <c r="K14" s="141">
        <v>-16.202336965695743</v>
      </c>
      <c r="L14" s="140">
        <v>155873</v>
      </c>
      <c r="M14" s="140">
        <v>126344</v>
      </c>
      <c r="N14" s="141">
        <v>-18.944268731595592</v>
      </c>
    </row>
    <row r="15" spans="2:16" ht="21" customHeight="1">
      <c r="B15" s="84" t="s">
        <v>8</v>
      </c>
      <c r="C15" s="159">
        <v>2421917</v>
      </c>
      <c r="D15" s="159">
        <v>2536633</v>
      </c>
      <c r="E15" s="141">
        <v>4.7365785037224644</v>
      </c>
      <c r="F15" s="159">
        <v>2004946</v>
      </c>
      <c r="G15" s="159">
        <v>2202282</v>
      </c>
      <c r="H15" s="141">
        <v>9.8424595974155906</v>
      </c>
      <c r="I15" s="140">
        <v>269411</v>
      </c>
      <c r="J15" s="140">
        <v>208687</v>
      </c>
      <c r="K15" s="141">
        <v>-22.539539959392897</v>
      </c>
      <c r="L15" s="140">
        <v>147560</v>
      </c>
      <c r="M15" s="140">
        <v>125664</v>
      </c>
      <c r="N15" s="141">
        <v>-14.838709677419354</v>
      </c>
    </row>
    <row r="16" spans="2:16" ht="21" customHeight="1">
      <c r="B16" s="84" t="s">
        <v>9</v>
      </c>
      <c r="C16" s="159">
        <v>2412910</v>
      </c>
      <c r="D16" s="159">
        <v>2761485</v>
      </c>
      <c r="E16" s="141">
        <v>14.446249549299395</v>
      </c>
      <c r="F16" s="159">
        <v>1992978</v>
      </c>
      <c r="G16" s="159">
        <v>2435097</v>
      </c>
      <c r="H16" s="141">
        <v>22.18383745329853</v>
      </c>
      <c r="I16" s="140">
        <v>262376</v>
      </c>
      <c r="J16" s="140">
        <v>207388</v>
      </c>
      <c r="K16" s="141">
        <v>-20.957709546604871</v>
      </c>
      <c r="L16" s="140">
        <v>157556</v>
      </c>
      <c r="M16" s="140">
        <v>119000</v>
      </c>
      <c r="N16" s="141">
        <v>-24.471299093655588</v>
      </c>
    </row>
    <row r="17" spans="2:14" ht="21" customHeight="1">
      <c r="B17" s="84" t="s">
        <v>10</v>
      </c>
      <c r="C17" s="159">
        <v>2629739</v>
      </c>
      <c r="D17" s="159">
        <v>3267123</v>
      </c>
      <c r="E17" s="141">
        <v>24.237538402099982</v>
      </c>
      <c r="F17" s="159">
        <v>2158456</v>
      </c>
      <c r="G17" s="159">
        <v>2770114</v>
      </c>
      <c r="H17" s="141">
        <v>28.337756247984668</v>
      </c>
      <c r="I17" s="140">
        <v>294177</v>
      </c>
      <c r="J17" s="140">
        <v>312101</v>
      </c>
      <c r="K17" s="141">
        <v>6.0929304466358687</v>
      </c>
      <c r="L17" s="140">
        <v>177106</v>
      </c>
      <c r="M17" s="140">
        <v>184908</v>
      </c>
      <c r="N17" s="141">
        <v>4.4052714193759668</v>
      </c>
    </row>
    <row r="18" spans="2:14" ht="21" customHeight="1">
      <c r="B18" s="84" t="s">
        <v>11</v>
      </c>
      <c r="C18" s="159">
        <v>2153791</v>
      </c>
      <c r="D18" s="159">
        <v>2872250</v>
      </c>
      <c r="E18" s="141">
        <v>33.357879199978086</v>
      </c>
      <c r="F18" s="159">
        <v>1766963</v>
      </c>
      <c r="G18" s="159">
        <v>2412096</v>
      </c>
      <c r="H18" s="141">
        <v>36.51083808772453</v>
      </c>
      <c r="I18" s="140">
        <v>252239</v>
      </c>
      <c r="J18" s="140">
        <v>297481</v>
      </c>
      <c r="K18" s="141">
        <v>17.936163717743884</v>
      </c>
      <c r="L18" s="140">
        <v>134589</v>
      </c>
      <c r="M18" s="140">
        <v>162673</v>
      </c>
      <c r="N18" s="141">
        <v>20.866489832007073</v>
      </c>
    </row>
    <row r="19" spans="2:14" ht="21" customHeight="1">
      <c r="B19" s="84" t="s">
        <v>12</v>
      </c>
      <c r="C19" s="159">
        <v>1804852</v>
      </c>
      <c r="D19" s="159">
        <v>2021914</v>
      </c>
      <c r="E19" s="141">
        <v>12.02658168093561</v>
      </c>
      <c r="F19" s="159">
        <v>1434800</v>
      </c>
      <c r="G19" s="159">
        <v>1650632</v>
      </c>
      <c r="H19" s="141">
        <v>15.04265402843602</v>
      </c>
      <c r="I19" s="140">
        <v>226470</v>
      </c>
      <c r="J19" s="140">
        <v>255648</v>
      </c>
      <c r="K19" s="141">
        <v>12.883825672274474</v>
      </c>
      <c r="L19" s="140">
        <v>143582</v>
      </c>
      <c r="M19" s="140">
        <v>115634</v>
      </c>
      <c r="N19" s="141">
        <v>-19.464835425053277</v>
      </c>
    </row>
    <row r="20" spans="2:14" ht="21" customHeight="1">
      <c r="B20" s="84" t="s">
        <v>13</v>
      </c>
      <c r="C20" s="159">
        <v>1144891</v>
      </c>
      <c r="D20" s="159">
        <v>1046663</v>
      </c>
      <c r="E20" s="141">
        <v>-8.5796813845160802</v>
      </c>
      <c r="F20" s="159">
        <v>918748</v>
      </c>
      <c r="G20" s="159">
        <v>848946</v>
      </c>
      <c r="H20" s="141">
        <v>-7.5975131374435652</v>
      </c>
      <c r="I20" s="140">
        <v>142741</v>
      </c>
      <c r="J20" s="140">
        <v>156883</v>
      </c>
      <c r="K20" s="141">
        <v>9.9074547607204657</v>
      </c>
      <c r="L20" s="140">
        <v>83402</v>
      </c>
      <c r="M20" s="140">
        <v>40834</v>
      </c>
      <c r="N20" s="141">
        <v>-51.03954341622503</v>
      </c>
    </row>
    <row r="21" spans="2:14" ht="9" customHeight="1">
      <c r="B21" s="84"/>
      <c r="C21" s="159"/>
      <c r="D21" s="159"/>
      <c r="E21" s="141"/>
      <c r="F21" s="159"/>
      <c r="G21" s="159"/>
      <c r="H21" s="141"/>
      <c r="I21" s="140"/>
      <c r="J21" s="140"/>
      <c r="K21" s="141"/>
      <c r="L21" s="140"/>
      <c r="M21" s="140"/>
      <c r="N21" s="141"/>
    </row>
    <row r="22" spans="2:14" ht="3" customHeight="1">
      <c r="B22" s="325"/>
      <c r="C22" s="326"/>
      <c r="D22" s="326"/>
      <c r="E22" s="327"/>
      <c r="F22" s="326"/>
      <c r="G22" s="326"/>
      <c r="H22" s="327"/>
      <c r="I22" s="328"/>
      <c r="J22" s="328"/>
      <c r="K22" s="327"/>
      <c r="L22" s="328"/>
      <c r="M22" s="328"/>
      <c r="N22" s="327"/>
    </row>
    <row r="23" spans="2:14" ht="5.25" customHeight="1">
      <c r="B23" s="84"/>
      <c r="C23" s="159"/>
      <c r="D23" s="159"/>
      <c r="E23" s="141"/>
      <c r="F23" s="159"/>
      <c r="G23" s="159"/>
      <c r="H23" s="141"/>
      <c r="I23" s="140"/>
      <c r="J23" s="140"/>
      <c r="K23" s="141"/>
      <c r="L23" s="140"/>
      <c r="M23" s="140"/>
      <c r="N23" s="141"/>
    </row>
    <row r="24" spans="2:14" ht="12.75" customHeight="1">
      <c r="B24" s="518" t="s">
        <v>566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</row>
    <row r="25" spans="2:14" ht="13.5" customHeight="1"/>
    <row r="26" spans="2:14" ht="12">
      <c r="B26" s="430"/>
      <c r="C26" s="82"/>
      <c r="D26" s="82"/>
      <c r="E26" s="82"/>
    </row>
    <row r="27" spans="2:14">
      <c r="C27" s="82"/>
      <c r="D27" s="82"/>
      <c r="E27" s="82"/>
    </row>
    <row r="28" spans="2:14">
      <c r="C28" s="82"/>
      <c r="D28" s="82"/>
      <c r="E28" s="82"/>
    </row>
    <row r="29" spans="2:14">
      <c r="C29" s="82"/>
      <c r="D29" s="82"/>
      <c r="E29" s="82"/>
    </row>
    <row r="30" spans="2:14">
      <c r="C30" s="82"/>
      <c r="D30" s="82"/>
      <c r="E30" s="82"/>
    </row>
    <row r="31" spans="2:14">
      <c r="C31" s="82"/>
      <c r="D31" s="82"/>
      <c r="E31" s="82"/>
    </row>
    <row r="32" spans="2:14">
      <c r="C32" s="82"/>
      <c r="D32" s="82"/>
      <c r="E32" s="82"/>
    </row>
    <row r="33" spans="3:5">
      <c r="C33" s="82"/>
      <c r="D33" s="82"/>
      <c r="E33" s="82"/>
    </row>
    <row r="34" spans="3:5">
      <c r="C34" s="82"/>
      <c r="D34" s="82"/>
      <c r="E34" s="82"/>
    </row>
    <row r="35" spans="3:5">
      <c r="C35" s="82"/>
      <c r="D35" s="82"/>
      <c r="E35" s="82"/>
    </row>
    <row r="36" spans="3:5">
      <c r="C36" s="82"/>
      <c r="D36" s="82"/>
      <c r="E36" s="82"/>
    </row>
    <row r="37" spans="3:5">
      <c r="C37" s="82"/>
      <c r="D37" s="82"/>
      <c r="E37" s="82"/>
    </row>
    <row r="38" spans="3:5">
      <c r="C38" s="82"/>
      <c r="D38" s="82"/>
      <c r="E38" s="82"/>
    </row>
    <row r="39" spans="3:5">
      <c r="C39" s="82"/>
      <c r="D39" s="82"/>
      <c r="E39" s="82"/>
    </row>
    <row r="40" spans="3:5">
      <c r="C40" s="82"/>
      <c r="D40" s="82"/>
      <c r="E40" s="82"/>
    </row>
    <row r="41" spans="3:5">
      <c r="C41" s="82"/>
      <c r="D41" s="82"/>
      <c r="E41" s="82"/>
    </row>
    <row r="42" spans="3:5">
      <c r="C42" s="82"/>
      <c r="D42" s="82"/>
      <c r="E42" s="82"/>
    </row>
    <row r="43" spans="3:5">
      <c r="C43" s="82"/>
      <c r="D43" s="82"/>
      <c r="E43" s="82"/>
    </row>
    <row r="44" spans="3:5">
      <c r="C44" s="82"/>
      <c r="D44" s="82"/>
      <c r="E44" s="82"/>
    </row>
    <row r="45" spans="3:5">
      <c r="C45" s="82"/>
      <c r="D45" s="82"/>
      <c r="E45" s="82"/>
    </row>
    <row r="46" spans="3:5">
      <c r="C46" s="82"/>
      <c r="D46" s="82"/>
      <c r="E46" s="82"/>
    </row>
    <row r="47" spans="3:5">
      <c r="C47" s="82"/>
      <c r="D47" s="82"/>
      <c r="E47" s="82"/>
    </row>
    <row r="48" spans="3:5">
      <c r="C48" s="82"/>
      <c r="D48" s="82"/>
      <c r="E48" s="82"/>
    </row>
    <row r="49" spans="3:5">
      <c r="C49" s="82"/>
      <c r="D49" s="82"/>
      <c r="E49" s="82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P2" location="Indice!A1" tooltip="(voltar ao índice)" display="Indice!A1" xr:uid="{E4BBAC30-2EAA-4E9A-99E0-F352B7BF06FF}"/>
  </hyperlinks>
  <printOptions horizontalCentered="1"/>
  <pageMargins left="0.27559055118110237" right="0.27559055118110237" top="0.6692913385826772" bottom="0.47244094488188981" header="0" footer="0"/>
  <pageSetup paperSize="9" scale="7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2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N31" sqref="N31"/>
      <selection pane="topRight" activeCell="N31" sqref="N31"/>
      <selection pane="bottomLeft" activeCell="N31" sqref="N31"/>
      <selection pane="bottomRight" activeCell="N2" sqref="N2"/>
    </sheetView>
  </sheetViews>
  <sheetFormatPr defaultRowHeight="11.25"/>
  <cols>
    <col min="1" max="1" width="6.7109375" style="14" customWidth="1"/>
    <col min="2" max="2" width="21.5703125" style="14" customWidth="1"/>
    <col min="3" max="3" width="5.28515625" style="14" customWidth="1"/>
    <col min="4" max="4" width="6" style="14" customWidth="1"/>
    <col min="5" max="12" width="10.7109375" style="14" customWidth="1"/>
    <col min="13" max="13" width="6.7109375" style="14" customWidth="1"/>
    <col min="14" max="14" width="14.5703125" style="14" bestFit="1" customWidth="1"/>
    <col min="15" max="16384" width="9.140625" style="14"/>
  </cols>
  <sheetData>
    <row r="1" spans="2:14" ht="21" customHeight="1">
      <c r="B1" s="530" t="s">
        <v>511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2:14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596</v>
      </c>
    </row>
    <row r="3" spans="2:14" ht="11.25" customHeight="1">
      <c r="B3" s="137">
        <v>2023</v>
      </c>
      <c r="C3" s="50"/>
      <c r="D3" s="107"/>
      <c r="E3" s="107"/>
      <c r="F3" s="107"/>
      <c r="G3" s="107"/>
      <c r="H3" s="107"/>
      <c r="I3" s="107"/>
      <c r="J3" s="107"/>
      <c r="L3" s="135"/>
    </row>
    <row r="4" spans="2:14" ht="21" customHeight="1">
      <c r="B4" s="536" t="s">
        <v>69</v>
      </c>
      <c r="C4" s="555" t="s">
        <v>233</v>
      </c>
      <c r="D4" s="555"/>
      <c r="E4" s="538" t="s">
        <v>71</v>
      </c>
      <c r="F4" s="538"/>
      <c r="G4" s="538"/>
      <c r="H4" s="538"/>
      <c r="I4" s="538"/>
      <c r="J4" s="538"/>
      <c r="K4" s="538"/>
      <c r="L4" s="539"/>
    </row>
    <row r="5" spans="2:14" ht="27" customHeight="1">
      <c r="B5" s="533"/>
      <c r="C5" s="556"/>
      <c r="D5" s="556"/>
      <c r="E5" s="307" t="s">
        <v>14</v>
      </c>
      <c r="F5" s="307" t="s">
        <v>112</v>
      </c>
      <c r="G5" s="307" t="s">
        <v>78</v>
      </c>
      <c r="H5" s="307" t="s">
        <v>105</v>
      </c>
      <c r="I5" s="307" t="s">
        <v>67</v>
      </c>
      <c r="J5" s="307" t="s">
        <v>289</v>
      </c>
      <c r="K5" s="307" t="s">
        <v>68</v>
      </c>
      <c r="L5" s="308" t="s">
        <v>254</v>
      </c>
    </row>
    <row r="6" spans="2:14" ht="12.75" customHeight="1">
      <c r="B6" s="537"/>
      <c r="C6" s="557" t="s">
        <v>228</v>
      </c>
      <c r="D6" s="557"/>
      <c r="E6" s="557" t="s">
        <v>294</v>
      </c>
      <c r="F6" s="557"/>
      <c r="G6" s="557"/>
      <c r="H6" s="557"/>
      <c r="I6" s="557"/>
      <c r="J6" s="557"/>
      <c r="K6" s="557"/>
      <c r="L6" s="558"/>
    </row>
    <row r="7" spans="2:14" ht="9" customHeight="1"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</row>
    <row r="8" spans="2:14" ht="21" customHeight="1">
      <c r="B8" s="83" t="s">
        <v>226</v>
      </c>
      <c r="C8" s="427"/>
      <c r="D8" s="75">
        <v>1147</v>
      </c>
      <c r="E8" s="75">
        <v>4065428</v>
      </c>
      <c r="F8" s="75">
        <v>153444</v>
      </c>
      <c r="G8" s="75">
        <v>80160</v>
      </c>
      <c r="H8" s="75">
        <v>184227</v>
      </c>
      <c r="I8" s="75">
        <v>206221</v>
      </c>
      <c r="J8" s="75">
        <v>2975369</v>
      </c>
      <c r="K8" s="75">
        <v>307404</v>
      </c>
      <c r="L8" s="75">
        <v>158603</v>
      </c>
      <c r="M8" s="120"/>
    </row>
    <row r="9" spans="2:14" ht="21" customHeight="1">
      <c r="B9" s="29" t="s">
        <v>56</v>
      </c>
      <c r="C9" s="437"/>
      <c r="D9" s="437">
        <v>62</v>
      </c>
      <c r="E9" s="278">
        <v>169237</v>
      </c>
      <c r="F9" s="453">
        <v>99645</v>
      </c>
      <c r="G9" s="453">
        <v>20123</v>
      </c>
      <c r="H9" s="453">
        <v>310</v>
      </c>
      <c r="I9" s="453">
        <v>743</v>
      </c>
      <c r="J9" s="453">
        <v>0</v>
      </c>
      <c r="K9" s="453">
        <v>38065</v>
      </c>
      <c r="L9" s="453">
        <v>10351</v>
      </c>
      <c r="M9" s="120"/>
    </row>
    <row r="10" spans="2:14" ht="21" customHeight="1">
      <c r="B10" s="29" t="s">
        <v>57</v>
      </c>
      <c r="C10" s="437"/>
      <c r="D10" s="437">
        <v>530</v>
      </c>
      <c r="E10" s="278">
        <v>1936859</v>
      </c>
      <c r="F10" s="453">
        <v>20546</v>
      </c>
      <c r="G10" s="453">
        <v>21958</v>
      </c>
      <c r="H10" s="453">
        <v>507</v>
      </c>
      <c r="I10" s="453">
        <v>84240</v>
      </c>
      <c r="J10" s="453">
        <v>1754383</v>
      </c>
      <c r="K10" s="453">
        <v>39256</v>
      </c>
      <c r="L10" s="453">
        <v>15969</v>
      </c>
      <c r="M10" s="120"/>
    </row>
    <row r="11" spans="2:14" ht="21" customHeight="1">
      <c r="B11" s="29" t="s">
        <v>58</v>
      </c>
      <c r="C11" s="270"/>
      <c r="D11" s="270">
        <v>101</v>
      </c>
      <c r="E11" s="278">
        <v>18518</v>
      </c>
      <c r="F11" s="453">
        <v>13297</v>
      </c>
      <c r="G11" s="453">
        <v>2666</v>
      </c>
      <c r="H11" s="453">
        <v>50</v>
      </c>
      <c r="I11" s="453">
        <v>0</v>
      </c>
      <c r="J11" s="453">
        <v>0</v>
      </c>
      <c r="K11" s="453">
        <v>1205</v>
      </c>
      <c r="L11" s="453">
        <v>1300</v>
      </c>
      <c r="M11" s="120"/>
    </row>
    <row r="12" spans="2:14" ht="21" customHeight="1">
      <c r="B12" s="29" t="s">
        <v>59</v>
      </c>
      <c r="C12" s="270"/>
      <c r="D12" s="281" t="s">
        <v>602</v>
      </c>
      <c r="E12" s="281" t="s">
        <v>602</v>
      </c>
      <c r="F12" s="281" t="s">
        <v>602</v>
      </c>
      <c r="G12" s="281" t="s">
        <v>602</v>
      </c>
      <c r="H12" s="281" t="s">
        <v>602</v>
      </c>
      <c r="I12" s="281" t="s">
        <v>602</v>
      </c>
      <c r="J12" s="281" t="s">
        <v>602</v>
      </c>
      <c r="K12" s="281" t="s">
        <v>602</v>
      </c>
      <c r="L12" s="281" t="s">
        <v>602</v>
      </c>
      <c r="M12" s="120"/>
    </row>
    <row r="13" spans="2:14" ht="21" customHeight="1">
      <c r="B13" s="29" t="s">
        <v>60</v>
      </c>
      <c r="C13" s="270"/>
      <c r="D13" s="281" t="s">
        <v>602</v>
      </c>
      <c r="E13" s="281" t="s">
        <v>602</v>
      </c>
      <c r="F13" s="281" t="s">
        <v>602</v>
      </c>
      <c r="G13" s="281" t="s">
        <v>602</v>
      </c>
      <c r="H13" s="281" t="s">
        <v>602</v>
      </c>
      <c r="I13" s="281" t="s">
        <v>602</v>
      </c>
      <c r="J13" s="281" t="s">
        <v>602</v>
      </c>
      <c r="K13" s="281" t="s">
        <v>602</v>
      </c>
      <c r="L13" s="281" t="s">
        <v>602</v>
      </c>
      <c r="M13" s="120"/>
    </row>
    <row r="14" spans="2:14" ht="21" customHeight="1">
      <c r="B14" s="29" t="s">
        <v>61</v>
      </c>
      <c r="C14" s="270"/>
      <c r="D14" s="270">
        <v>61</v>
      </c>
      <c r="E14" s="278">
        <v>197537</v>
      </c>
      <c r="F14" s="453">
        <v>0</v>
      </c>
      <c r="G14" s="453">
        <v>2876</v>
      </c>
      <c r="H14" s="453">
        <v>100</v>
      </c>
      <c r="I14" s="453">
        <v>92365</v>
      </c>
      <c r="J14" s="453">
        <v>0</v>
      </c>
      <c r="K14" s="453">
        <v>63844</v>
      </c>
      <c r="L14" s="453">
        <v>38352</v>
      </c>
      <c r="M14" s="120"/>
    </row>
    <row r="15" spans="2:14" ht="21" customHeight="1">
      <c r="B15" s="29" t="s">
        <v>62</v>
      </c>
      <c r="C15" s="270"/>
      <c r="D15" s="270">
        <v>20</v>
      </c>
      <c r="E15" s="278">
        <v>49820</v>
      </c>
      <c r="F15" s="453">
        <v>15183</v>
      </c>
      <c r="G15" s="453">
        <v>680</v>
      </c>
      <c r="H15" s="453">
        <v>369</v>
      </c>
      <c r="I15" s="453">
        <v>851</v>
      </c>
      <c r="J15" s="453">
        <v>32332</v>
      </c>
      <c r="K15" s="453">
        <v>155</v>
      </c>
      <c r="L15" s="453">
        <v>250</v>
      </c>
      <c r="M15" s="120"/>
    </row>
    <row r="16" spans="2:14" ht="21" customHeight="1">
      <c r="B16" s="29" t="s">
        <v>63</v>
      </c>
      <c r="C16" s="270"/>
      <c r="D16" s="270">
        <v>13</v>
      </c>
      <c r="E16" s="436">
        <v>12153</v>
      </c>
      <c r="F16" s="436">
        <v>1012</v>
      </c>
      <c r="G16" s="436">
        <v>578</v>
      </c>
      <c r="H16" s="453">
        <v>0</v>
      </c>
      <c r="I16" s="436">
        <v>532</v>
      </c>
      <c r="J16" s="453">
        <v>0</v>
      </c>
      <c r="K16" s="436">
        <v>4831</v>
      </c>
      <c r="L16" s="436">
        <v>5200</v>
      </c>
      <c r="M16" s="120"/>
    </row>
    <row r="17" spans="2:13" ht="21" customHeight="1">
      <c r="B17" s="29" t="s">
        <v>64</v>
      </c>
      <c r="C17" s="270"/>
      <c r="D17" s="270">
        <v>69</v>
      </c>
      <c r="E17" s="278">
        <v>238503</v>
      </c>
      <c r="F17" s="453">
        <v>3236</v>
      </c>
      <c r="G17" s="453">
        <v>28950</v>
      </c>
      <c r="H17" s="453">
        <v>163319</v>
      </c>
      <c r="I17" s="453">
        <v>8081</v>
      </c>
      <c r="J17" s="453">
        <v>77</v>
      </c>
      <c r="K17" s="453">
        <v>11810</v>
      </c>
      <c r="L17" s="453">
        <v>23030</v>
      </c>
      <c r="M17" s="120"/>
    </row>
    <row r="18" spans="2:13" ht="21" customHeight="1">
      <c r="B18" s="29" t="s">
        <v>65</v>
      </c>
      <c r="C18" s="278"/>
      <c r="D18" s="278">
        <v>258</v>
      </c>
      <c r="E18" s="278">
        <v>1375357</v>
      </c>
      <c r="F18" s="453">
        <v>485</v>
      </c>
      <c r="G18" s="453">
        <v>2329</v>
      </c>
      <c r="H18" s="453">
        <v>3982</v>
      </c>
      <c r="I18" s="453">
        <v>19409</v>
      </c>
      <c r="J18" s="453">
        <v>1188577</v>
      </c>
      <c r="K18" s="453">
        <v>144457</v>
      </c>
      <c r="L18" s="453">
        <v>16118</v>
      </c>
      <c r="M18" s="120"/>
    </row>
    <row r="19" spans="2:13" ht="21" customHeight="1">
      <c r="B19" s="29" t="s">
        <v>66</v>
      </c>
      <c r="C19" s="270"/>
      <c r="D19" s="270">
        <v>28</v>
      </c>
      <c r="E19" s="278">
        <v>45941</v>
      </c>
      <c r="F19" s="453">
        <v>40</v>
      </c>
      <c r="G19" s="453">
        <v>0</v>
      </c>
      <c r="H19" s="453">
        <v>15190</v>
      </c>
      <c r="I19" s="453">
        <v>0</v>
      </c>
      <c r="J19" s="453">
        <v>0</v>
      </c>
      <c r="K19" s="453">
        <v>0</v>
      </c>
      <c r="L19" s="453">
        <v>30711</v>
      </c>
      <c r="M19" s="120"/>
    </row>
    <row r="20" spans="2:13" ht="9" customHeight="1">
      <c r="B20" s="29"/>
      <c r="C20" s="133"/>
      <c r="D20" s="133"/>
      <c r="E20" s="78"/>
      <c r="F20" s="99"/>
      <c r="G20" s="99"/>
      <c r="H20" s="99"/>
      <c r="I20" s="99"/>
      <c r="J20" s="99"/>
      <c r="K20" s="99"/>
      <c r="L20" s="99"/>
      <c r="M20" s="120"/>
    </row>
    <row r="21" spans="2:13" ht="3" customHeight="1">
      <c r="B21" s="329"/>
      <c r="C21" s="330"/>
      <c r="D21" s="330"/>
      <c r="E21" s="309"/>
      <c r="F21" s="331"/>
      <c r="G21" s="331"/>
      <c r="H21" s="331"/>
      <c r="I21" s="331"/>
      <c r="J21" s="331"/>
      <c r="K21" s="331"/>
      <c r="L21" s="331"/>
      <c r="M21" s="120"/>
    </row>
    <row r="22" spans="2:13" ht="5.25" customHeight="1">
      <c r="B22" s="29"/>
      <c r="C22" s="133"/>
      <c r="D22" s="133"/>
      <c r="E22" s="78"/>
      <c r="F22" s="99"/>
      <c r="G22" s="99"/>
      <c r="H22" s="99"/>
      <c r="I22" s="99"/>
      <c r="J22" s="99"/>
      <c r="K22" s="99"/>
      <c r="L22" s="99"/>
      <c r="M22" s="120"/>
    </row>
    <row r="23" spans="2:13" ht="12.75" customHeight="1">
      <c r="B23" s="518" t="s">
        <v>480</v>
      </c>
      <c r="C23" s="518"/>
      <c r="D23" s="518"/>
      <c r="E23" s="518"/>
      <c r="F23" s="518"/>
      <c r="G23" s="518"/>
      <c r="H23" s="518"/>
      <c r="I23" s="518"/>
      <c r="J23" s="518"/>
      <c r="K23" s="518"/>
      <c r="L23" s="518"/>
    </row>
    <row r="24" spans="2:13" ht="12.75" customHeight="1">
      <c r="B24" s="518" t="s">
        <v>603</v>
      </c>
      <c r="C24" s="518"/>
      <c r="D24" s="518"/>
      <c r="E24" s="518"/>
      <c r="F24" s="518"/>
      <c r="G24" s="518"/>
      <c r="H24" s="518"/>
      <c r="I24" s="518"/>
      <c r="J24" s="518"/>
      <c r="K24" s="518"/>
      <c r="L24" s="518"/>
    </row>
    <row r="25" spans="2:13" ht="12.75" customHeight="1">
      <c r="B25" s="13"/>
      <c r="C25" s="13"/>
    </row>
    <row r="27" spans="2:13">
      <c r="J27" s="117"/>
    </row>
  </sheetData>
  <mergeCells count="8">
    <mergeCell ref="B24:L24"/>
    <mergeCell ref="B1:L1"/>
    <mergeCell ref="B23:L23"/>
    <mergeCell ref="C4:D5"/>
    <mergeCell ref="B4:B6"/>
    <mergeCell ref="C6:D6"/>
    <mergeCell ref="E6:L6"/>
    <mergeCell ref="E4:L4"/>
  </mergeCells>
  <phoneticPr fontId="6" type="noConversion"/>
  <hyperlinks>
    <hyperlink ref="N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3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N31" sqref="N31"/>
      <selection pane="topRight" activeCell="N31" sqref="N31"/>
      <selection pane="bottomLeft" activeCell="N31" sqref="N31"/>
      <selection pane="bottomRight" activeCell="N2" sqref="N2"/>
    </sheetView>
  </sheetViews>
  <sheetFormatPr defaultRowHeight="11.25"/>
  <cols>
    <col min="1" max="1" width="6.7109375" style="14" customWidth="1"/>
    <col min="2" max="2" width="21.5703125" style="14" customWidth="1"/>
    <col min="3" max="3" width="5.28515625" style="14" customWidth="1"/>
    <col min="4" max="4" width="6" style="14" customWidth="1"/>
    <col min="5" max="12" width="10.7109375" style="14" customWidth="1"/>
    <col min="13" max="13" width="6.7109375" style="14" customWidth="1"/>
    <col min="14" max="14" width="14.5703125" style="14" bestFit="1" customWidth="1"/>
    <col min="15" max="16384" width="9.140625" style="14"/>
  </cols>
  <sheetData>
    <row r="1" spans="2:14" ht="21" customHeight="1">
      <c r="B1" s="530" t="s">
        <v>496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2:14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596</v>
      </c>
    </row>
    <row r="3" spans="2:14" ht="14.25" customHeight="1">
      <c r="B3" s="15" t="s">
        <v>222</v>
      </c>
      <c r="L3" s="20" t="s">
        <v>296</v>
      </c>
    </row>
    <row r="4" spans="2:14" ht="21" customHeight="1">
      <c r="B4" s="548" t="s">
        <v>69</v>
      </c>
      <c r="C4" s="548"/>
      <c r="D4" s="524"/>
      <c r="E4" s="561" t="s">
        <v>14</v>
      </c>
      <c r="F4" s="536"/>
      <c r="G4" s="561" t="s">
        <v>77</v>
      </c>
      <c r="H4" s="536"/>
      <c r="I4" s="539" t="s">
        <v>192</v>
      </c>
      <c r="J4" s="540"/>
      <c r="K4" s="539" t="s">
        <v>113</v>
      </c>
      <c r="L4" s="540"/>
    </row>
    <row r="5" spans="2:14" ht="21" customHeight="1">
      <c r="B5" s="548"/>
      <c r="C5" s="548"/>
      <c r="D5" s="524"/>
      <c r="E5" s="310">
        <v>2022</v>
      </c>
      <c r="F5" s="310" t="s">
        <v>604</v>
      </c>
      <c r="G5" s="310">
        <v>2022</v>
      </c>
      <c r="H5" s="310" t="s">
        <v>604</v>
      </c>
      <c r="I5" s="310">
        <v>2022</v>
      </c>
      <c r="J5" s="310" t="s">
        <v>604</v>
      </c>
      <c r="K5" s="310">
        <v>2022</v>
      </c>
      <c r="L5" s="310" t="s">
        <v>604</v>
      </c>
    </row>
    <row r="6" spans="2:14" ht="9" customHeight="1">
      <c r="B6" s="295"/>
      <c r="C6" s="295"/>
      <c r="D6" s="295"/>
      <c r="E6" s="312"/>
      <c r="F6" s="312"/>
      <c r="G6" s="312"/>
      <c r="H6" s="312"/>
      <c r="I6" s="312"/>
      <c r="J6" s="312"/>
      <c r="K6" s="312"/>
      <c r="L6" s="312"/>
    </row>
    <row r="7" spans="2:14" ht="21" customHeight="1">
      <c r="B7" s="560" t="s">
        <v>528</v>
      </c>
      <c r="C7" s="560"/>
      <c r="D7" s="560"/>
      <c r="E7" s="278">
        <v>29725</v>
      </c>
      <c r="F7" s="278">
        <v>30008</v>
      </c>
      <c r="G7" s="281">
        <v>0</v>
      </c>
      <c r="H7" s="281">
        <v>0</v>
      </c>
      <c r="I7" s="281" t="s">
        <v>114</v>
      </c>
      <c r="J7" s="281" t="s">
        <v>114</v>
      </c>
      <c r="K7" s="279" t="s">
        <v>114</v>
      </c>
      <c r="L7" s="279" t="s">
        <v>114</v>
      </c>
    </row>
    <row r="8" spans="2:14" ht="21" customHeight="1">
      <c r="B8" s="559" t="s">
        <v>529</v>
      </c>
      <c r="C8" s="559"/>
      <c r="D8" s="559"/>
      <c r="E8" s="278">
        <v>29632</v>
      </c>
      <c r="F8" s="278">
        <v>30008</v>
      </c>
      <c r="G8" s="281">
        <v>0</v>
      </c>
      <c r="H8" s="281">
        <v>0</v>
      </c>
      <c r="I8" s="281" t="s">
        <v>114</v>
      </c>
      <c r="J8" s="281" t="s">
        <v>114</v>
      </c>
      <c r="K8" s="279" t="s">
        <v>114</v>
      </c>
      <c r="L8" s="279" t="s">
        <v>114</v>
      </c>
    </row>
    <row r="9" spans="2:14" ht="21" customHeight="1">
      <c r="B9" s="559" t="s">
        <v>530</v>
      </c>
      <c r="C9" s="559"/>
      <c r="D9" s="559"/>
      <c r="E9" s="281">
        <v>93</v>
      </c>
      <c r="F9" s="281">
        <v>0</v>
      </c>
      <c r="G9" s="281">
        <v>0</v>
      </c>
      <c r="H9" s="281">
        <v>0</v>
      </c>
      <c r="I9" s="281" t="s">
        <v>114</v>
      </c>
      <c r="J9" s="281" t="s">
        <v>114</v>
      </c>
      <c r="K9" s="279" t="s">
        <v>114</v>
      </c>
      <c r="L9" s="279" t="s">
        <v>114</v>
      </c>
    </row>
    <row r="10" spans="2:14" ht="21" customHeight="1">
      <c r="B10" s="560" t="s">
        <v>531</v>
      </c>
      <c r="C10" s="560"/>
      <c r="D10" s="560"/>
      <c r="E10" s="278">
        <v>2164</v>
      </c>
      <c r="F10" s="278">
        <v>2354</v>
      </c>
      <c r="G10" s="436">
        <v>856</v>
      </c>
      <c r="H10" s="280">
        <v>1174</v>
      </c>
      <c r="I10" s="436">
        <v>921</v>
      </c>
      <c r="J10" s="278">
        <v>765</v>
      </c>
      <c r="K10" s="436">
        <v>387</v>
      </c>
      <c r="L10" s="280">
        <v>415</v>
      </c>
    </row>
    <row r="11" spans="2:14" ht="21" customHeight="1">
      <c r="B11" s="560" t="s">
        <v>532</v>
      </c>
      <c r="C11" s="560"/>
      <c r="D11" s="560"/>
      <c r="E11" s="278">
        <v>75</v>
      </c>
      <c r="F11" s="282">
        <v>0</v>
      </c>
      <c r="G11" s="436">
        <v>50</v>
      </c>
      <c r="H11" s="282">
        <v>0</v>
      </c>
      <c r="I11" s="282">
        <v>0</v>
      </c>
      <c r="J11" s="282">
        <v>0</v>
      </c>
      <c r="K11" s="282">
        <v>25</v>
      </c>
      <c r="L11" s="282">
        <v>0</v>
      </c>
    </row>
    <row r="12" spans="2:14" ht="21" customHeight="1">
      <c r="B12" s="560" t="s">
        <v>533</v>
      </c>
      <c r="C12" s="560"/>
      <c r="D12" s="560"/>
      <c r="E12" s="278">
        <v>1292</v>
      </c>
      <c r="F12" s="278">
        <v>929</v>
      </c>
      <c r="G12" s="281" t="s">
        <v>114</v>
      </c>
      <c r="H12" s="281" t="s">
        <v>114</v>
      </c>
      <c r="I12" s="281" t="s">
        <v>114</v>
      </c>
      <c r="J12" s="281" t="s">
        <v>114</v>
      </c>
      <c r="K12" s="281" t="s">
        <v>114</v>
      </c>
      <c r="L12" s="281" t="s">
        <v>114</v>
      </c>
    </row>
    <row r="13" spans="2:14" ht="21" customHeight="1">
      <c r="B13" s="563" t="s">
        <v>115</v>
      </c>
      <c r="C13" s="563"/>
      <c r="D13" s="563"/>
      <c r="E13" s="435">
        <v>377</v>
      </c>
      <c r="F13" s="436">
        <v>258</v>
      </c>
      <c r="G13" s="435">
        <v>157</v>
      </c>
      <c r="H13" s="283">
        <v>135</v>
      </c>
      <c r="I13" s="435">
        <v>17</v>
      </c>
      <c r="J13" s="282">
        <v>0</v>
      </c>
      <c r="K13" s="435">
        <v>203</v>
      </c>
      <c r="L13" s="278">
        <v>123</v>
      </c>
    </row>
    <row r="14" spans="2:14" ht="21" customHeight="1">
      <c r="B14" s="559" t="s">
        <v>255</v>
      </c>
      <c r="C14" s="559"/>
      <c r="D14" s="559"/>
      <c r="E14" s="436">
        <v>892</v>
      </c>
      <c r="F14" s="436">
        <v>635</v>
      </c>
      <c r="G14" s="281" t="s">
        <v>114</v>
      </c>
      <c r="H14" s="281" t="s">
        <v>114</v>
      </c>
      <c r="I14" s="281" t="s">
        <v>114</v>
      </c>
      <c r="J14" s="281" t="s">
        <v>114</v>
      </c>
      <c r="K14" s="281" t="s">
        <v>114</v>
      </c>
      <c r="L14" s="281" t="s">
        <v>114</v>
      </c>
    </row>
    <row r="15" spans="2:14" ht="5.25" customHeight="1">
      <c r="B15" s="136"/>
      <c r="C15" s="136"/>
      <c r="D15" s="136"/>
      <c r="E15" s="436"/>
      <c r="F15" s="436"/>
      <c r="G15" s="281"/>
      <c r="H15" s="281"/>
      <c r="I15" s="281"/>
      <c r="J15" s="281"/>
      <c r="K15" s="281"/>
      <c r="L15" s="281"/>
    </row>
    <row r="16" spans="2:14" ht="3" customHeight="1">
      <c r="B16" s="332"/>
      <c r="C16" s="332"/>
      <c r="D16" s="332"/>
      <c r="E16" s="313"/>
      <c r="F16" s="313"/>
      <c r="G16" s="330"/>
      <c r="H16" s="330"/>
      <c r="I16" s="330"/>
      <c r="J16" s="330"/>
      <c r="K16" s="330"/>
      <c r="L16" s="330"/>
    </row>
    <row r="17" spans="2:12" ht="5.25" customHeight="1">
      <c r="B17" s="136"/>
      <c r="C17" s="136"/>
      <c r="D17" s="136"/>
      <c r="E17" s="436"/>
      <c r="F17" s="436"/>
      <c r="G17" s="281"/>
      <c r="H17" s="281"/>
      <c r="I17" s="281"/>
      <c r="J17" s="281"/>
      <c r="K17" s="281"/>
      <c r="L17" s="281"/>
    </row>
    <row r="18" spans="2:12" ht="12.75" customHeight="1">
      <c r="B18" s="518" t="s">
        <v>481</v>
      </c>
      <c r="C18" s="518"/>
      <c r="D18" s="518"/>
      <c r="E18" s="518"/>
      <c r="F18" s="518"/>
      <c r="G18" s="518"/>
      <c r="H18" s="518"/>
      <c r="I18" s="518"/>
      <c r="J18" s="518"/>
      <c r="K18" s="518"/>
      <c r="L18" s="518"/>
    </row>
    <row r="19" spans="2:12" ht="5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2:12" ht="12.75" customHeight="1">
      <c r="B20" s="333" t="s">
        <v>479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2" ht="12.75" customHeight="1">
      <c r="B21" s="562" t="s">
        <v>534</v>
      </c>
      <c r="C21" s="562"/>
      <c r="D21" s="562"/>
      <c r="E21" s="562"/>
      <c r="F21" s="562"/>
      <c r="G21" s="562"/>
      <c r="H21" s="562"/>
      <c r="I21" s="562"/>
      <c r="J21" s="562"/>
      <c r="K21" s="562"/>
      <c r="L21" s="562"/>
    </row>
    <row r="22" spans="2:12" ht="12.75" customHeight="1">
      <c r="B22" s="564" t="s">
        <v>535</v>
      </c>
      <c r="C22" s="564"/>
      <c r="D22" s="564"/>
      <c r="E22" s="564"/>
      <c r="F22" s="564"/>
      <c r="G22" s="564"/>
      <c r="H22" s="564"/>
      <c r="I22" s="564"/>
      <c r="J22" s="564"/>
      <c r="K22" s="564"/>
      <c r="L22" s="564"/>
    </row>
    <row r="23" spans="2:12" ht="12.75" customHeight="1">
      <c r="B23" s="518" t="s">
        <v>536</v>
      </c>
      <c r="C23" s="543"/>
      <c r="D23" s="543"/>
      <c r="E23" s="543"/>
      <c r="F23" s="543"/>
      <c r="G23" s="543"/>
      <c r="H23" s="543"/>
      <c r="I23" s="543"/>
      <c r="J23" s="543"/>
      <c r="K23" s="543"/>
      <c r="L23" s="543"/>
    </row>
    <row r="24" spans="2:12" ht="12.75" customHeight="1">
      <c r="B24" s="518" t="s">
        <v>537</v>
      </c>
      <c r="C24" s="543"/>
      <c r="D24" s="543"/>
      <c r="E24" s="543"/>
      <c r="F24" s="543"/>
      <c r="G24" s="543"/>
      <c r="H24" s="543"/>
      <c r="I24" s="543"/>
      <c r="J24" s="543"/>
      <c r="K24" s="543"/>
      <c r="L24" s="543"/>
    </row>
    <row r="25" spans="2:12" ht="12.75" customHeight="1">
      <c r="B25" s="518" t="s">
        <v>527</v>
      </c>
      <c r="C25" s="543"/>
      <c r="D25" s="543"/>
      <c r="E25" s="543"/>
      <c r="F25" s="543"/>
      <c r="G25" s="543"/>
      <c r="H25" s="543"/>
      <c r="I25" s="543"/>
      <c r="J25" s="543"/>
      <c r="K25" s="543"/>
      <c r="L25" s="543"/>
    </row>
  </sheetData>
  <mergeCells count="20">
    <mergeCell ref="B24:L24"/>
    <mergeCell ref="B25:L25"/>
    <mergeCell ref="B21:L21"/>
    <mergeCell ref="B13:D13"/>
    <mergeCell ref="B22:L22"/>
    <mergeCell ref="B23:L23"/>
    <mergeCell ref="B18:L18"/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</mergeCells>
  <phoneticPr fontId="6" type="noConversion"/>
  <hyperlinks>
    <hyperlink ref="N2" location="Indice!A1" tooltip="(voltar ao índice)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4">
    <pageSetUpPr fitToPage="1"/>
  </sheetPr>
  <dimension ref="B1:O18"/>
  <sheetViews>
    <sheetView showGridLines="0" zoomScaleNormal="100" workbookViewId="0">
      <pane xSplit="4" ySplit="7" topLeftCell="E8" activePane="bottomRight" state="frozen"/>
      <selection activeCell="N31" sqref="N31"/>
      <selection pane="topRight" activeCell="N31" sqref="N31"/>
      <selection pane="bottomLeft" activeCell="N31" sqref="N31"/>
      <selection pane="bottomRight" activeCell="K3" sqref="K3"/>
    </sheetView>
  </sheetViews>
  <sheetFormatPr defaultRowHeight="11.25"/>
  <cols>
    <col min="1" max="1" width="6.7109375" style="14" customWidth="1"/>
    <col min="2" max="2" width="5.28515625" style="14" customWidth="1"/>
    <col min="3" max="3" width="6" style="14" customWidth="1"/>
    <col min="4" max="9" width="10.7109375" style="14" customWidth="1"/>
    <col min="10" max="10" width="6.7109375" style="14" customWidth="1"/>
    <col min="11" max="11" width="14.5703125" style="14" bestFit="1" customWidth="1"/>
    <col min="12" max="16384" width="9.140625" style="14"/>
  </cols>
  <sheetData>
    <row r="1" spans="2:15" ht="10.5" customHeight="1">
      <c r="B1" s="530" t="s">
        <v>512</v>
      </c>
      <c r="C1" s="530"/>
      <c r="D1" s="530"/>
      <c r="E1" s="530"/>
      <c r="F1" s="530"/>
      <c r="G1" s="530"/>
      <c r="H1" s="530"/>
      <c r="I1" s="530"/>
    </row>
    <row r="2" spans="2:15" ht="10.5" customHeight="1">
      <c r="B2" s="530"/>
      <c r="C2" s="530"/>
      <c r="D2" s="530"/>
      <c r="E2" s="530"/>
      <c r="F2" s="530"/>
      <c r="G2" s="530"/>
      <c r="H2" s="530"/>
      <c r="I2" s="530"/>
    </row>
    <row r="3" spans="2:15" ht="21" customHeight="1">
      <c r="K3" s="430" t="s">
        <v>596</v>
      </c>
    </row>
    <row r="4" spans="2:15">
      <c r="B4" s="12" t="s">
        <v>222</v>
      </c>
      <c r="D4" s="19"/>
      <c r="E4" s="19"/>
    </row>
    <row r="5" spans="2:15" ht="21" customHeight="1">
      <c r="B5" s="540" t="s">
        <v>73</v>
      </c>
      <c r="C5" s="538"/>
      <c r="D5" s="538"/>
      <c r="E5" s="555" t="s">
        <v>235</v>
      </c>
      <c r="F5" s="555" t="s">
        <v>186</v>
      </c>
      <c r="G5" s="555" t="s">
        <v>236</v>
      </c>
      <c r="H5" s="555" t="s">
        <v>434</v>
      </c>
      <c r="I5" s="561" t="s">
        <v>133</v>
      </c>
    </row>
    <row r="6" spans="2:15" ht="21" customHeight="1">
      <c r="B6" s="532"/>
      <c r="C6" s="545"/>
      <c r="D6" s="545"/>
      <c r="E6" s="556"/>
      <c r="F6" s="556"/>
      <c r="G6" s="556"/>
      <c r="H6" s="556"/>
      <c r="I6" s="567"/>
    </row>
    <row r="7" spans="2:15" ht="18" customHeight="1">
      <c r="B7" s="541"/>
      <c r="C7" s="542"/>
      <c r="D7" s="542"/>
      <c r="E7" s="557" t="s">
        <v>72</v>
      </c>
      <c r="F7" s="557"/>
      <c r="G7" s="542" t="s">
        <v>290</v>
      </c>
      <c r="H7" s="542"/>
      <c r="I7" s="568"/>
    </row>
    <row r="8" spans="2:15" ht="9" customHeight="1">
      <c r="B8" s="295"/>
      <c r="C8" s="295"/>
      <c r="D8" s="295"/>
      <c r="E8" s="312"/>
      <c r="F8" s="312"/>
      <c r="G8" s="295"/>
      <c r="H8" s="295"/>
      <c r="I8" s="295"/>
    </row>
    <row r="9" spans="2:15" ht="18" customHeight="1">
      <c r="B9" s="569">
        <v>2021</v>
      </c>
      <c r="C9" s="569"/>
      <c r="D9" s="569"/>
      <c r="E9" s="138">
        <v>244.30699999999999</v>
      </c>
      <c r="F9" s="138">
        <v>73.850999999999999</v>
      </c>
      <c r="G9" s="138">
        <v>118.755</v>
      </c>
      <c r="H9" s="138">
        <v>328.63407999999998</v>
      </c>
      <c r="I9" s="138">
        <v>1440.4259999999999</v>
      </c>
    </row>
    <row r="10" spans="2:15" ht="18" customHeight="1">
      <c r="B10" s="569">
        <v>2022</v>
      </c>
      <c r="C10" s="569"/>
      <c r="D10" s="569"/>
      <c r="E10" s="138">
        <v>270.942228</v>
      </c>
      <c r="F10" s="138">
        <v>93</v>
      </c>
      <c r="G10" s="138">
        <v>113.232</v>
      </c>
      <c r="H10" s="138">
        <v>354.23345999999998</v>
      </c>
      <c r="I10" s="138">
        <v>1594.4522999999999</v>
      </c>
    </row>
    <row r="11" spans="2:15" ht="18" customHeight="1">
      <c r="B11" s="569">
        <v>2023</v>
      </c>
      <c r="C11" s="569"/>
      <c r="D11" s="569"/>
      <c r="E11" s="138">
        <v>281.81871899999999</v>
      </c>
      <c r="F11" s="138">
        <v>100</v>
      </c>
      <c r="G11" s="138">
        <v>102.492</v>
      </c>
      <c r="H11" s="138">
        <v>314.12625000000003</v>
      </c>
      <c r="I11" s="138">
        <v>1607.92275</v>
      </c>
    </row>
    <row r="12" spans="2:15" ht="9" customHeight="1">
      <c r="B12" s="56"/>
      <c r="C12" s="56"/>
      <c r="D12" s="56"/>
      <c r="E12" s="138"/>
      <c r="F12" s="54"/>
      <c r="G12" s="125"/>
      <c r="H12" s="125"/>
      <c r="I12" s="138"/>
    </row>
    <row r="13" spans="2:15" ht="3" customHeight="1">
      <c r="B13" s="334"/>
      <c r="C13" s="334"/>
      <c r="D13" s="334"/>
      <c r="E13" s="335"/>
      <c r="F13" s="293"/>
      <c r="G13" s="336"/>
      <c r="H13" s="336"/>
      <c r="I13" s="335"/>
    </row>
    <row r="14" spans="2:15" ht="5.25" customHeight="1"/>
    <row r="15" spans="2:15" ht="9" customHeight="1">
      <c r="B15" s="570" t="s">
        <v>196</v>
      </c>
      <c r="C15" s="570"/>
      <c r="D15" s="570"/>
      <c r="E15" s="570"/>
      <c r="F15" s="570"/>
      <c r="G15" s="570"/>
      <c r="H15" s="570"/>
      <c r="I15" s="570"/>
    </row>
    <row r="16" spans="2:15" ht="12.75" customHeight="1">
      <c r="B16" s="518" t="s">
        <v>312</v>
      </c>
      <c r="C16" s="518"/>
      <c r="D16" s="518"/>
      <c r="E16" s="518"/>
      <c r="F16" s="518"/>
      <c r="G16" s="518"/>
      <c r="H16" s="518"/>
      <c r="I16" s="518"/>
      <c r="K16" s="566"/>
      <c r="L16" s="566"/>
      <c r="M16" s="566"/>
      <c r="N16" s="565"/>
      <c r="O16" s="565"/>
    </row>
    <row r="17" spans="2:15" ht="12.75" customHeight="1">
      <c r="B17" s="518" t="s">
        <v>568</v>
      </c>
      <c r="C17" s="518"/>
      <c r="D17" s="518"/>
      <c r="E17" s="518"/>
      <c r="F17" s="518"/>
      <c r="G17" s="518"/>
      <c r="H17" s="518"/>
      <c r="I17" s="518"/>
      <c r="K17" s="566"/>
      <c r="L17" s="566"/>
      <c r="M17" s="566"/>
      <c r="N17" s="565"/>
      <c r="O17" s="565"/>
    </row>
    <row r="18" spans="2:15" ht="12.75" customHeight="1">
      <c r="B18" s="518" t="s">
        <v>291</v>
      </c>
      <c r="C18" s="518"/>
      <c r="D18" s="518"/>
      <c r="E18" s="518"/>
      <c r="F18" s="518"/>
      <c r="G18" s="518"/>
      <c r="H18" s="518"/>
      <c r="I18" s="518"/>
    </row>
  </sheetData>
  <mergeCells count="21"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6:I16"/>
    <mergeCell ref="B17:I17"/>
    <mergeCell ref="B10:D10"/>
    <mergeCell ref="B11:D11"/>
    <mergeCell ref="B15:I15"/>
    <mergeCell ref="O16:O17"/>
    <mergeCell ref="L16:L17"/>
    <mergeCell ref="M16:M17"/>
    <mergeCell ref="N16:N17"/>
    <mergeCell ref="K16:K17"/>
  </mergeCells>
  <phoneticPr fontId="6" type="noConversion"/>
  <hyperlinks>
    <hyperlink ref="K3" location="Indice!A1" tooltip="(voltar ao índice)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5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N31" sqref="N31"/>
      <selection pane="topRight" activeCell="N31" sqref="N31"/>
      <selection pane="bottomLeft" activeCell="N31" sqref="N31"/>
      <selection pane="bottomRight" activeCell="J3" sqref="J3"/>
    </sheetView>
  </sheetViews>
  <sheetFormatPr defaultRowHeight="11.25"/>
  <cols>
    <col min="1" max="1" width="6.7109375" style="14" customWidth="1"/>
    <col min="2" max="6" width="10.7109375" style="14" customWidth="1"/>
    <col min="7" max="7" width="9.28515625" style="14" bestFit="1" customWidth="1"/>
    <col min="8" max="8" width="9.140625" style="14"/>
    <col min="9" max="9" width="6.5703125" style="14" customWidth="1"/>
    <col min="10" max="10" width="14.5703125" style="14" bestFit="1" customWidth="1"/>
    <col min="11" max="16384" width="9.140625" style="14"/>
  </cols>
  <sheetData>
    <row r="1" spans="2:10" ht="10.5" customHeight="1">
      <c r="B1" s="530" t="s">
        <v>498</v>
      </c>
      <c r="C1" s="530"/>
      <c r="D1" s="530"/>
      <c r="E1" s="530"/>
      <c r="F1" s="530"/>
      <c r="G1" s="530"/>
      <c r="H1" s="530"/>
    </row>
    <row r="2" spans="2:10" ht="10.5" customHeight="1">
      <c r="B2" s="530"/>
      <c r="C2" s="530"/>
      <c r="D2" s="530"/>
      <c r="E2" s="530"/>
      <c r="F2" s="530"/>
      <c r="G2" s="530"/>
      <c r="H2" s="530"/>
    </row>
    <row r="3" spans="2:10" ht="21" customHeight="1">
      <c r="B3" s="118"/>
      <c r="C3" s="118"/>
      <c r="D3" s="118"/>
      <c r="J3" s="430" t="s">
        <v>596</v>
      </c>
    </row>
    <row r="4" spans="2:10">
      <c r="B4" s="15" t="s">
        <v>222</v>
      </c>
      <c r="E4" s="20"/>
      <c r="H4" s="20" t="s">
        <v>292</v>
      </c>
    </row>
    <row r="5" spans="2:10" ht="21" customHeight="1">
      <c r="B5" s="572" t="s">
        <v>215</v>
      </c>
      <c r="C5" s="573"/>
      <c r="D5" s="573"/>
      <c r="E5" s="520">
        <v>2022</v>
      </c>
      <c r="F5" s="521"/>
      <c r="G5" s="538">
        <v>2023</v>
      </c>
      <c r="H5" s="539"/>
    </row>
    <row r="6" spans="2:10" ht="9" customHeight="1">
      <c r="B6" s="337"/>
      <c r="C6" s="337"/>
      <c r="D6" s="337"/>
      <c r="E6" s="295"/>
      <c r="F6" s="295"/>
      <c r="G6" s="295"/>
    </row>
    <row r="7" spans="2:10" ht="18" customHeight="1">
      <c r="B7" s="571" t="s">
        <v>15</v>
      </c>
      <c r="C7" s="571"/>
      <c r="E7" s="272"/>
      <c r="F7" s="119">
        <v>3382</v>
      </c>
      <c r="G7" s="272"/>
      <c r="H7" s="119">
        <v>3215</v>
      </c>
    </row>
    <row r="8" spans="2:10" ht="18" customHeight="1">
      <c r="B8" s="571" t="s">
        <v>16</v>
      </c>
      <c r="C8" s="571"/>
      <c r="E8" s="272"/>
      <c r="F8" s="119">
        <v>3183</v>
      </c>
      <c r="G8" s="272"/>
      <c r="H8" s="119">
        <v>3318</v>
      </c>
    </row>
    <row r="9" spans="2:10" ht="18" customHeight="1">
      <c r="B9" s="571" t="s">
        <v>18</v>
      </c>
      <c r="C9" s="571"/>
      <c r="E9" s="272"/>
      <c r="F9" s="119">
        <v>4851</v>
      </c>
      <c r="G9" s="272"/>
      <c r="H9" s="119">
        <v>4281</v>
      </c>
    </row>
    <row r="10" spans="2:10" ht="18" customHeight="1">
      <c r="B10" s="571" t="s">
        <v>17</v>
      </c>
      <c r="C10" s="571"/>
      <c r="E10" s="280"/>
      <c r="F10" s="119">
        <v>6250</v>
      </c>
      <c r="G10" s="280"/>
      <c r="H10" s="119">
        <v>6081</v>
      </c>
    </row>
    <row r="11" spans="2:10" ht="9" customHeight="1">
      <c r="B11" s="84"/>
      <c r="C11" s="84"/>
      <c r="F11" s="119"/>
      <c r="H11" s="119"/>
    </row>
    <row r="12" spans="2:10" ht="3" customHeight="1">
      <c r="B12" s="325"/>
      <c r="C12" s="325"/>
      <c r="D12" s="318"/>
      <c r="E12" s="318"/>
      <c r="F12" s="338"/>
      <c r="G12" s="318"/>
      <c r="H12" s="338"/>
    </row>
    <row r="13" spans="2:10" ht="5.25" customHeight="1">
      <c r="B13" s="84"/>
      <c r="C13" s="84"/>
      <c r="F13" s="119"/>
      <c r="H13" s="119"/>
    </row>
    <row r="14" spans="2:10" ht="12.75" customHeight="1">
      <c r="B14" s="518" t="s">
        <v>482</v>
      </c>
      <c r="C14" s="518"/>
      <c r="D14" s="518"/>
      <c r="E14" s="518"/>
      <c r="F14" s="518"/>
      <c r="G14" s="518"/>
      <c r="H14" s="518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6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N2" sqref="N2"/>
      <selection pane="topRight" activeCell="N2" sqref="N2"/>
      <selection pane="bottomLeft" activeCell="N2" sqref="N2"/>
      <selection pane="bottomRight" activeCell="J2" sqref="J2"/>
    </sheetView>
  </sheetViews>
  <sheetFormatPr defaultRowHeight="11.25"/>
  <cols>
    <col min="1" max="1" width="6.7109375" style="14" customWidth="1"/>
    <col min="2" max="2" width="19.5703125" style="14" customWidth="1"/>
    <col min="3" max="8" width="11.7109375" style="14" customWidth="1"/>
    <col min="9" max="9" width="6.5703125" style="14" customWidth="1"/>
    <col min="10" max="10" width="14.5703125" style="14" bestFit="1" customWidth="1"/>
    <col min="11" max="16384" width="9.140625" style="14"/>
  </cols>
  <sheetData>
    <row r="1" spans="2:10" ht="21" customHeight="1">
      <c r="B1" s="523" t="s">
        <v>524</v>
      </c>
      <c r="C1" s="523"/>
      <c r="D1" s="523"/>
      <c r="E1" s="523"/>
      <c r="F1" s="523"/>
      <c r="G1" s="523"/>
      <c r="H1" s="523"/>
    </row>
    <row r="2" spans="2:10" ht="21" customHeight="1">
      <c r="J2" s="430" t="s">
        <v>596</v>
      </c>
    </row>
    <row r="3" spans="2:10" ht="11.25" customHeight="1">
      <c r="B3" s="12" t="s">
        <v>222</v>
      </c>
      <c r="C3" s="139"/>
      <c r="D3" s="139"/>
      <c r="E3" s="139"/>
      <c r="F3" s="139"/>
      <c r="G3" s="139"/>
      <c r="H3" s="139"/>
    </row>
    <row r="4" spans="2:10" ht="21" customHeight="1">
      <c r="B4" s="549" t="s">
        <v>0</v>
      </c>
      <c r="C4" s="538" t="s">
        <v>237</v>
      </c>
      <c r="D4" s="553"/>
      <c r="E4" s="553"/>
      <c r="F4" s="538" t="s">
        <v>238</v>
      </c>
      <c r="G4" s="538"/>
      <c r="H4" s="539"/>
    </row>
    <row r="5" spans="2:10" ht="21" customHeight="1">
      <c r="B5" s="550"/>
      <c r="C5" s="319" t="s">
        <v>605</v>
      </c>
      <c r="D5" s="319">
        <v>2023</v>
      </c>
      <c r="E5" s="307" t="s">
        <v>223</v>
      </c>
      <c r="F5" s="319">
        <v>2022</v>
      </c>
      <c r="G5" s="319">
        <v>2023</v>
      </c>
      <c r="H5" s="308" t="s">
        <v>223</v>
      </c>
    </row>
    <row r="6" spans="2:10" ht="12.75">
      <c r="B6" s="551"/>
      <c r="C6" s="542" t="s">
        <v>234</v>
      </c>
      <c r="D6" s="552"/>
      <c r="E6" s="310" t="s">
        <v>224</v>
      </c>
      <c r="F6" s="542" t="s">
        <v>72</v>
      </c>
      <c r="G6" s="542"/>
      <c r="H6" s="311" t="s">
        <v>224</v>
      </c>
    </row>
    <row r="7" spans="2:10" ht="9" customHeight="1">
      <c r="B7" s="323"/>
      <c r="C7" s="295"/>
      <c r="D7" s="324"/>
      <c r="E7" s="312"/>
      <c r="F7" s="295"/>
      <c r="G7" s="295"/>
      <c r="H7" s="312"/>
    </row>
    <row r="8" spans="2:10" ht="20.25" customHeight="1">
      <c r="B8" s="106" t="s">
        <v>14</v>
      </c>
      <c r="C8" s="454">
        <v>30692.754000000004</v>
      </c>
      <c r="D8" s="454">
        <v>32659.124999999993</v>
      </c>
      <c r="E8" s="322">
        <v>6.4066293953289044</v>
      </c>
      <c r="F8" s="339">
        <v>3282.8409999999999</v>
      </c>
      <c r="G8" s="339">
        <v>3508.855</v>
      </c>
      <c r="H8" s="322">
        <v>6.884707483548552</v>
      </c>
    </row>
    <row r="9" spans="2:10" ht="20.25" customHeight="1">
      <c r="B9" s="84" t="s">
        <v>2</v>
      </c>
      <c r="C9" s="455">
        <v>2226.625</v>
      </c>
      <c r="D9" s="455">
        <v>2682.07</v>
      </c>
      <c r="E9" s="76">
        <v>20.45449952282042</v>
      </c>
      <c r="F9" s="148">
        <v>283.65499999999997</v>
      </c>
      <c r="G9" s="148">
        <v>280.14800000000002</v>
      </c>
      <c r="H9" s="76">
        <v>-1.2363610724295175</v>
      </c>
    </row>
    <row r="10" spans="2:10" ht="20.25" customHeight="1">
      <c r="B10" s="84" t="s">
        <v>3</v>
      </c>
      <c r="C10" s="455">
        <v>2068.0100000000002</v>
      </c>
      <c r="D10" s="455">
        <v>2335.6779999999999</v>
      </c>
      <c r="E10" s="76">
        <v>12.943264297561408</v>
      </c>
      <c r="F10" s="148">
        <v>234.779</v>
      </c>
      <c r="G10" s="148">
        <v>325.73</v>
      </c>
      <c r="H10" s="76">
        <v>38.73898432142569</v>
      </c>
    </row>
    <row r="11" spans="2:10" ht="20.25" customHeight="1">
      <c r="B11" s="84" t="s">
        <v>4</v>
      </c>
      <c r="C11" s="455">
        <v>2552.4949999999999</v>
      </c>
      <c r="D11" s="455">
        <v>2790.9380000000001</v>
      </c>
      <c r="E11" s="76">
        <v>9.341565801304224</v>
      </c>
      <c r="F11" s="148">
        <v>293.642</v>
      </c>
      <c r="G11" s="148">
        <v>315.24200000000002</v>
      </c>
      <c r="H11" s="76">
        <v>7.355895954938334</v>
      </c>
    </row>
    <row r="12" spans="2:10" ht="20.25" customHeight="1">
      <c r="B12" s="84" t="s">
        <v>5</v>
      </c>
      <c r="C12" s="455">
        <v>2353.4349999999999</v>
      </c>
      <c r="D12" s="455">
        <v>2806.79</v>
      </c>
      <c r="E12" s="76">
        <v>19.26354456358472</v>
      </c>
      <c r="F12" s="148">
        <v>295.50700000000001</v>
      </c>
      <c r="G12" s="148">
        <v>319.404</v>
      </c>
      <c r="H12" s="76">
        <v>8.0867796701939341</v>
      </c>
    </row>
    <row r="13" spans="2:10" ht="20.25" customHeight="1">
      <c r="B13" s="84" t="s">
        <v>6</v>
      </c>
      <c r="C13" s="455">
        <v>2469.7869999999998</v>
      </c>
      <c r="D13" s="455">
        <v>2682.9169999999999</v>
      </c>
      <c r="E13" s="76">
        <v>8.629489101691771</v>
      </c>
      <c r="F13" s="148">
        <v>222.59399999999999</v>
      </c>
      <c r="G13" s="148">
        <v>286.185</v>
      </c>
      <c r="H13" s="76">
        <v>28.56815547588884</v>
      </c>
    </row>
    <row r="14" spans="2:10" ht="20.25" customHeight="1">
      <c r="B14" s="84" t="s">
        <v>7</v>
      </c>
      <c r="C14" s="455">
        <v>2524.3220000000001</v>
      </c>
      <c r="D14" s="455">
        <v>2659.2139999999999</v>
      </c>
      <c r="E14" s="76">
        <v>5.3436922864832548</v>
      </c>
      <c r="F14" s="148">
        <v>288.14600000000002</v>
      </c>
      <c r="G14" s="148">
        <v>291.52300000000002</v>
      </c>
      <c r="H14" s="76">
        <v>1.1719753180679271</v>
      </c>
    </row>
    <row r="15" spans="2:10" ht="20.25" customHeight="1">
      <c r="B15" s="84" t="s">
        <v>8</v>
      </c>
      <c r="C15" s="455">
        <v>2928.857</v>
      </c>
      <c r="D15" s="455">
        <v>2649.163</v>
      </c>
      <c r="E15" s="76">
        <v>-9.5495956272361529</v>
      </c>
      <c r="F15" s="148">
        <v>285.31599999999997</v>
      </c>
      <c r="G15" s="148">
        <v>243.21600000000001</v>
      </c>
      <c r="H15" s="76">
        <v>-14.755569263553383</v>
      </c>
    </row>
    <row r="16" spans="2:10" ht="20.25" customHeight="1">
      <c r="B16" s="84" t="s">
        <v>9</v>
      </c>
      <c r="C16" s="455">
        <v>3086.4259999999999</v>
      </c>
      <c r="D16" s="455">
        <v>2592.625</v>
      </c>
      <c r="E16" s="76">
        <v>-15.999120017781083</v>
      </c>
      <c r="F16" s="148">
        <v>314.387</v>
      </c>
      <c r="G16" s="148">
        <v>306.52199999999999</v>
      </c>
      <c r="H16" s="76">
        <v>-2.5016937723251944</v>
      </c>
    </row>
    <row r="17" spans="2:8" ht="20.25" customHeight="1">
      <c r="B17" s="84" t="s">
        <v>10</v>
      </c>
      <c r="C17" s="455">
        <v>2691.9169999999999</v>
      </c>
      <c r="D17" s="455">
        <v>2785.3119999999999</v>
      </c>
      <c r="E17" s="76">
        <v>3.4694606111555442</v>
      </c>
      <c r="F17" s="148">
        <v>215.82599999999999</v>
      </c>
      <c r="G17" s="148">
        <v>281.31700000000001</v>
      </c>
      <c r="H17" s="76">
        <v>30.344351468312443</v>
      </c>
    </row>
    <row r="18" spans="2:8" ht="20.25" customHeight="1">
      <c r="B18" s="84" t="s">
        <v>11</v>
      </c>
      <c r="C18" s="455">
        <v>2435.2629999999999</v>
      </c>
      <c r="D18" s="455">
        <v>2853.55</v>
      </c>
      <c r="E18" s="76">
        <v>17.176255706262538</v>
      </c>
      <c r="F18" s="148">
        <v>243.93199999999999</v>
      </c>
      <c r="G18" s="148">
        <v>290.137</v>
      </c>
      <c r="H18" s="76">
        <v>18.941754259383771</v>
      </c>
    </row>
    <row r="19" spans="2:8" ht="20.25" customHeight="1">
      <c r="B19" s="84" t="s">
        <v>12</v>
      </c>
      <c r="C19" s="455">
        <v>2470.4690000000001</v>
      </c>
      <c r="D19" s="455">
        <v>2857.8009999999999</v>
      </c>
      <c r="E19" s="76">
        <v>15.678480482855681</v>
      </c>
      <c r="F19" s="148">
        <v>310.29599999999999</v>
      </c>
      <c r="G19" s="148">
        <v>315.48700000000002</v>
      </c>
      <c r="H19" s="76">
        <v>1.6729187614406991</v>
      </c>
    </row>
    <row r="20" spans="2:8" ht="20.25" customHeight="1">
      <c r="B20" s="84" t="s">
        <v>13</v>
      </c>
      <c r="C20" s="455">
        <v>2885.1480000000001</v>
      </c>
      <c r="D20" s="455">
        <v>2963.067</v>
      </c>
      <c r="E20" s="76">
        <v>2.7006933439809626</v>
      </c>
      <c r="F20" s="148">
        <v>294.76100000000002</v>
      </c>
      <c r="G20" s="148">
        <v>253.94399999999999</v>
      </c>
      <c r="H20" s="76">
        <v>-13.847490000373194</v>
      </c>
    </row>
    <row r="21" spans="2:8" ht="9" customHeight="1">
      <c r="B21" s="84"/>
      <c r="C21" s="140"/>
      <c r="D21" s="140"/>
      <c r="E21" s="76"/>
      <c r="F21" s="110"/>
      <c r="G21" s="110"/>
      <c r="H21" s="141"/>
    </row>
    <row r="22" spans="2:8" ht="3" customHeight="1">
      <c r="B22" s="325"/>
      <c r="C22" s="328"/>
      <c r="D22" s="328"/>
      <c r="E22" s="327"/>
      <c r="F22" s="340"/>
      <c r="G22" s="340"/>
      <c r="H22" s="327"/>
    </row>
    <row r="23" spans="2:8" ht="5.25" customHeight="1">
      <c r="B23" s="84"/>
      <c r="C23" s="140"/>
      <c r="D23" s="140"/>
      <c r="E23" s="141"/>
      <c r="F23" s="110"/>
      <c r="G23" s="110"/>
      <c r="H23" s="141"/>
    </row>
    <row r="24" spans="2:8" ht="12.75" customHeight="1">
      <c r="B24" s="518" t="s">
        <v>483</v>
      </c>
      <c r="C24" s="518"/>
      <c r="D24" s="518"/>
      <c r="E24" s="518"/>
      <c r="F24" s="518"/>
      <c r="G24" s="518"/>
      <c r="H24" s="518"/>
    </row>
    <row r="25" spans="2:8" ht="13.5" customHeight="1"/>
    <row r="26" spans="2:8" ht="13.5" customHeight="1">
      <c r="B26" s="23"/>
      <c r="C26" s="142"/>
      <c r="D26" s="142"/>
      <c r="E26" s="143"/>
      <c r="F26" s="144"/>
      <c r="G26" s="144"/>
      <c r="H26" s="143"/>
    </row>
    <row r="27" spans="2:8" ht="15.75" customHeight="1">
      <c r="C27" s="13"/>
      <c r="D27" s="13"/>
      <c r="E27" s="13"/>
      <c r="F27" s="13"/>
      <c r="G27" s="13"/>
      <c r="H27" s="13"/>
    </row>
    <row r="28" spans="2:8" ht="12.75" customHeight="1">
      <c r="C28" s="82"/>
      <c r="D28" s="145"/>
      <c r="E28" s="82"/>
      <c r="G28" s="146"/>
    </row>
    <row r="29" spans="2:8" ht="12.75" customHeight="1">
      <c r="C29" s="147"/>
    </row>
    <row r="30" spans="2:8" ht="12.75" customHeight="1">
      <c r="C30" s="82"/>
      <c r="E30" s="82"/>
    </row>
    <row r="31" spans="2:8" ht="12.75" customHeight="1">
      <c r="C31" s="82"/>
      <c r="D31" s="82"/>
      <c r="E31" s="82"/>
      <c r="F31" s="82"/>
      <c r="G31" s="82"/>
      <c r="H31" s="82"/>
    </row>
    <row r="32" spans="2:8" ht="12.75" customHeight="1">
      <c r="C32" s="82"/>
      <c r="E32" s="82"/>
    </row>
    <row r="33" spans="3:5" ht="12.75" customHeight="1">
      <c r="C33" s="82"/>
      <c r="E33" s="82"/>
    </row>
    <row r="34" spans="3:5" ht="12.75" customHeight="1">
      <c r="C34" s="82"/>
      <c r="E34" s="82"/>
    </row>
    <row r="35" spans="3:5" ht="12.75" customHeight="1">
      <c r="C35" s="82"/>
      <c r="E35" s="82"/>
    </row>
    <row r="36" spans="3:5" ht="12.75" customHeight="1">
      <c r="C36" s="82"/>
      <c r="E36" s="82"/>
    </row>
    <row r="37" spans="3:5">
      <c r="C37" s="82"/>
      <c r="E37" s="82"/>
    </row>
    <row r="38" spans="3:5">
      <c r="C38" s="82"/>
      <c r="E38" s="82"/>
    </row>
    <row r="39" spans="3:5">
      <c r="C39" s="82"/>
      <c r="E39" s="82"/>
    </row>
    <row r="40" spans="3:5">
      <c r="C40" s="82"/>
      <c r="E40" s="82"/>
    </row>
    <row r="41" spans="3:5">
      <c r="C41" s="82"/>
      <c r="D41" s="82"/>
      <c r="E41" s="82"/>
    </row>
    <row r="42" spans="3:5">
      <c r="C42" s="82"/>
      <c r="D42" s="82"/>
      <c r="E42" s="82"/>
    </row>
    <row r="43" spans="3:5">
      <c r="C43" s="82"/>
      <c r="D43" s="82"/>
      <c r="E43" s="82"/>
    </row>
    <row r="44" spans="3:5">
      <c r="C44" s="82"/>
      <c r="D44" s="82"/>
      <c r="E44" s="82"/>
    </row>
    <row r="45" spans="3:5">
      <c r="C45" s="82"/>
      <c r="D45" s="82"/>
      <c r="E45" s="82"/>
    </row>
    <row r="46" spans="3:5">
      <c r="C46" s="82"/>
      <c r="D46" s="82"/>
      <c r="E46" s="82"/>
    </row>
    <row r="47" spans="3:5">
      <c r="C47" s="82"/>
      <c r="D47" s="82"/>
      <c r="E47" s="82"/>
    </row>
    <row r="48" spans="3:5">
      <c r="C48" s="82"/>
      <c r="D48" s="82"/>
      <c r="E48" s="82"/>
    </row>
    <row r="49" spans="3:5">
      <c r="C49" s="82"/>
      <c r="D49" s="82"/>
      <c r="E49" s="82"/>
    </row>
    <row r="50" spans="3:5">
      <c r="C50" s="82"/>
      <c r="D50" s="82"/>
      <c r="E50" s="82"/>
    </row>
    <row r="51" spans="3:5">
      <c r="C51" s="82"/>
      <c r="D51" s="82"/>
      <c r="E51" s="82"/>
    </row>
    <row r="52" spans="3:5">
      <c r="C52" s="82"/>
      <c r="D52" s="82"/>
      <c r="E52" s="82"/>
    </row>
    <row r="53" spans="3:5">
      <c r="C53" s="82"/>
      <c r="D53" s="82"/>
      <c r="E53" s="82"/>
    </row>
    <row r="54" spans="3:5">
      <c r="C54" s="82"/>
      <c r="D54" s="82"/>
      <c r="E54" s="82"/>
    </row>
    <row r="55" spans="3:5">
      <c r="C55" s="82"/>
      <c r="D55" s="82"/>
      <c r="E55" s="82"/>
    </row>
    <row r="56" spans="3:5">
      <c r="C56" s="82"/>
      <c r="D56" s="82"/>
      <c r="E56" s="82"/>
    </row>
    <row r="57" spans="3:5">
      <c r="C57" s="82"/>
      <c r="D57" s="82"/>
      <c r="E57" s="82"/>
    </row>
    <row r="58" spans="3:5">
      <c r="C58" s="82"/>
      <c r="D58" s="82"/>
      <c r="E58" s="82"/>
    </row>
    <row r="59" spans="3:5">
      <c r="C59" s="82"/>
      <c r="D59" s="82"/>
      <c r="E59" s="82"/>
    </row>
    <row r="60" spans="3:5">
      <c r="C60" s="82"/>
      <c r="D60" s="82"/>
      <c r="E60" s="82"/>
    </row>
    <row r="61" spans="3:5">
      <c r="C61" s="82"/>
      <c r="D61" s="82"/>
      <c r="E61" s="82"/>
    </row>
    <row r="62" spans="3:5">
      <c r="C62" s="82"/>
      <c r="D62" s="82"/>
      <c r="E62" s="82"/>
    </row>
    <row r="63" spans="3:5">
      <c r="C63" s="82"/>
      <c r="D63" s="82"/>
      <c r="E63" s="82"/>
    </row>
    <row r="64" spans="3:5">
      <c r="C64" s="82"/>
      <c r="D64" s="82"/>
      <c r="E64" s="82"/>
    </row>
    <row r="65" spans="3:5">
      <c r="C65" s="82"/>
      <c r="D65" s="82"/>
      <c r="E65" s="82"/>
    </row>
    <row r="66" spans="3:5">
      <c r="C66" s="82"/>
      <c r="D66" s="82"/>
      <c r="E66" s="82"/>
    </row>
    <row r="67" spans="3:5">
      <c r="C67" s="82"/>
      <c r="D67" s="82"/>
      <c r="E67" s="82"/>
    </row>
    <row r="68" spans="3:5">
      <c r="C68" s="82"/>
      <c r="D68" s="82"/>
      <c r="E68" s="82"/>
    </row>
    <row r="69" spans="3:5">
      <c r="C69" s="82"/>
      <c r="D69" s="82"/>
      <c r="E69" s="82"/>
    </row>
    <row r="70" spans="3:5">
      <c r="C70" s="82"/>
      <c r="D70" s="82"/>
      <c r="E70" s="82"/>
    </row>
    <row r="71" spans="3:5">
      <c r="C71" s="82"/>
      <c r="D71" s="82"/>
      <c r="E71" s="82"/>
    </row>
    <row r="72" spans="3:5">
      <c r="C72" s="82"/>
      <c r="D72" s="82"/>
      <c r="E72" s="82"/>
    </row>
    <row r="73" spans="3:5">
      <c r="C73" s="82"/>
      <c r="D73" s="82"/>
      <c r="E73" s="82"/>
    </row>
    <row r="74" spans="3:5">
      <c r="C74" s="82"/>
      <c r="D74" s="82"/>
      <c r="E74" s="82"/>
    </row>
    <row r="75" spans="3:5">
      <c r="C75" s="82"/>
      <c r="D75" s="82"/>
      <c r="E75" s="82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 xr:uid="{00000000-0004-0000-11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7">
    <pageSetUpPr fitToPage="1"/>
  </sheetPr>
  <dimension ref="B1:AF27"/>
  <sheetViews>
    <sheetView showGridLines="0" zoomScaleNormal="100" zoomScaleSheetLayoutView="70" workbookViewId="0">
      <pane xSplit="2" ySplit="7" topLeftCell="C8" activePane="bottomRight" state="frozen"/>
      <selection activeCell="N31" sqref="N31"/>
      <selection pane="topRight" activeCell="N31" sqref="N31"/>
      <selection pane="bottomLeft" activeCell="N31" sqref="N31"/>
      <selection pane="bottomRight" activeCell="B27" sqref="B27"/>
    </sheetView>
  </sheetViews>
  <sheetFormatPr defaultRowHeight="11.25"/>
  <cols>
    <col min="1" max="1" width="6.7109375" style="14" customWidth="1"/>
    <col min="2" max="2" width="19.28515625" style="14" customWidth="1"/>
    <col min="3" max="14" width="9.140625" style="14"/>
    <col min="15" max="26" width="9.140625" style="14" customWidth="1"/>
    <col min="27" max="16384" width="9.140625" style="14"/>
  </cols>
  <sheetData>
    <row r="1" spans="2:32" ht="21" customHeight="1">
      <c r="B1" s="574" t="s">
        <v>513</v>
      </c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574"/>
      <c r="V1" s="574"/>
      <c r="W1" s="574"/>
      <c r="X1" s="574"/>
      <c r="Y1" s="574"/>
      <c r="Z1" s="574"/>
    </row>
    <row r="2" spans="2:32" ht="21" customHeight="1"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AB2" s="254"/>
    </row>
    <row r="3" spans="2:32" ht="12.75" customHeight="1">
      <c r="B3" s="154" t="s">
        <v>222</v>
      </c>
      <c r="C3" s="150"/>
      <c r="D3" s="150"/>
      <c r="E3" s="150"/>
      <c r="F3" s="150"/>
      <c r="G3" s="150"/>
      <c r="H3" s="150"/>
      <c r="I3" s="150"/>
      <c r="J3" s="150"/>
      <c r="K3" s="150"/>
      <c r="L3" s="151"/>
      <c r="M3" s="151"/>
      <c r="N3" s="151"/>
    </row>
    <row r="4" spans="2:32" ht="21" customHeight="1">
      <c r="B4" s="580" t="s">
        <v>0</v>
      </c>
      <c r="C4" s="575" t="s">
        <v>15</v>
      </c>
      <c r="D4" s="575"/>
      <c r="E4" s="575"/>
      <c r="F4" s="575"/>
      <c r="G4" s="575"/>
      <c r="H4" s="575"/>
      <c r="I4" s="575" t="s">
        <v>16</v>
      </c>
      <c r="J4" s="575"/>
      <c r="K4" s="575"/>
      <c r="L4" s="575"/>
      <c r="M4" s="575"/>
      <c r="N4" s="575"/>
      <c r="O4" s="575" t="s">
        <v>17</v>
      </c>
      <c r="P4" s="575"/>
      <c r="Q4" s="575"/>
      <c r="R4" s="575"/>
      <c r="S4" s="575"/>
      <c r="T4" s="575"/>
      <c r="U4" s="575" t="s">
        <v>18</v>
      </c>
      <c r="V4" s="575"/>
      <c r="W4" s="575"/>
      <c r="X4" s="575"/>
      <c r="Y4" s="575"/>
      <c r="Z4" s="576"/>
      <c r="AA4" s="575" t="s">
        <v>14</v>
      </c>
      <c r="AB4" s="575"/>
      <c r="AC4" s="575"/>
      <c r="AD4" s="575"/>
      <c r="AE4" s="575"/>
      <c r="AF4" s="576"/>
    </row>
    <row r="5" spans="2:32" ht="21" customHeight="1">
      <c r="B5" s="581"/>
      <c r="C5" s="577" t="s">
        <v>246</v>
      </c>
      <c r="D5" s="577"/>
      <c r="E5" s="577" t="s">
        <v>223</v>
      </c>
      <c r="F5" s="577" t="s">
        <v>247</v>
      </c>
      <c r="G5" s="577"/>
      <c r="H5" s="577" t="s">
        <v>223</v>
      </c>
      <c r="I5" s="577" t="s">
        <v>246</v>
      </c>
      <c r="J5" s="577"/>
      <c r="K5" s="577" t="s">
        <v>223</v>
      </c>
      <c r="L5" s="577" t="s">
        <v>247</v>
      </c>
      <c r="M5" s="577"/>
      <c r="N5" s="577" t="s">
        <v>223</v>
      </c>
      <c r="O5" s="577" t="s">
        <v>246</v>
      </c>
      <c r="P5" s="577"/>
      <c r="Q5" s="577" t="s">
        <v>223</v>
      </c>
      <c r="R5" s="577" t="s">
        <v>247</v>
      </c>
      <c r="S5" s="577"/>
      <c r="T5" s="577" t="s">
        <v>223</v>
      </c>
      <c r="U5" s="577" t="s">
        <v>246</v>
      </c>
      <c r="V5" s="577"/>
      <c r="W5" s="577" t="s">
        <v>223</v>
      </c>
      <c r="X5" s="577" t="s">
        <v>247</v>
      </c>
      <c r="Y5" s="577"/>
      <c r="Z5" s="578" t="s">
        <v>223</v>
      </c>
      <c r="AA5" s="577" t="s">
        <v>246</v>
      </c>
      <c r="AB5" s="577"/>
      <c r="AC5" s="577" t="s">
        <v>223</v>
      </c>
      <c r="AD5" s="577" t="s">
        <v>247</v>
      </c>
      <c r="AE5" s="577"/>
      <c r="AF5" s="578" t="s">
        <v>223</v>
      </c>
    </row>
    <row r="6" spans="2:32" ht="21" customHeight="1">
      <c r="B6" s="581"/>
      <c r="C6" s="341">
        <v>2022</v>
      </c>
      <c r="D6" s="341">
        <v>2023</v>
      </c>
      <c r="E6" s="577"/>
      <c r="F6" s="341">
        <v>2022</v>
      </c>
      <c r="G6" s="341">
        <v>2023</v>
      </c>
      <c r="H6" s="577"/>
      <c r="I6" s="341">
        <v>2022</v>
      </c>
      <c r="J6" s="341">
        <v>2023</v>
      </c>
      <c r="K6" s="577"/>
      <c r="L6" s="341">
        <v>2022</v>
      </c>
      <c r="M6" s="341">
        <v>2023</v>
      </c>
      <c r="N6" s="577"/>
      <c r="O6" s="341">
        <v>2022</v>
      </c>
      <c r="P6" s="341">
        <v>2023</v>
      </c>
      <c r="Q6" s="577"/>
      <c r="R6" s="341">
        <v>2022</v>
      </c>
      <c r="S6" s="341">
        <v>2023</v>
      </c>
      <c r="T6" s="577"/>
      <c r="U6" s="341">
        <v>2022</v>
      </c>
      <c r="V6" s="341">
        <v>2023</v>
      </c>
      <c r="W6" s="577"/>
      <c r="X6" s="341">
        <v>2022</v>
      </c>
      <c r="Y6" s="341">
        <v>2023</v>
      </c>
      <c r="Z6" s="578"/>
      <c r="AA6" s="341">
        <v>2022</v>
      </c>
      <c r="AB6" s="341">
        <v>2023</v>
      </c>
      <c r="AC6" s="577">
        <v>2019</v>
      </c>
      <c r="AD6" s="341">
        <v>2022</v>
      </c>
      <c r="AE6" s="341">
        <v>2023</v>
      </c>
      <c r="AF6" s="578"/>
    </row>
    <row r="7" spans="2:32">
      <c r="B7" s="582"/>
      <c r="C7" s="579" t="s">
        <v>228</v>
      </c>
      <c r="D7" s="579"/>
      <c r="E7" s="342" t="s">
        <v>224</v>
      </c>
      <c r="F7" s="579" t="s">
        <v>72</v>
      </c>
      <c r="G7" s="579"/>
      <c r="H7" s="342" t="s">
        <v>224</v>
      </c>
      <c r="I7" s="579" t="s">
        <v>228</v>
      </c>
      <c r="J7" s="579"/>
      <c r="K7" s="342" t="s">
        <v>224</v>
      </c>
      <c r="L7" s="579" t="s">
        <v>72</v>
      </c>
      <c r="M7" s="579"/>
      <c r="N7" s="342" t="s">
        <v>224</v>
      </c>
      <c r="O7" s="579" t="s">
        <v>228</v>
      </c>
      <c r="P7" s="579"/>
      <c r="Q7" s="342" t="s">
        <v>224</v>
      </c>
      <c r="R7" s="579" t="s">
        <v>72</v>
      </c>
      <c r="S7" s="579"/>
      <c r="T7" s="342" t="s">
        <v>224</v>
      </c>
      <c r="U7" s="579" t="s">
        <v>228</v>
      </c>
      <c r="V7" s="579"/>
      <c r="W7" s="342" t="s">
        <v>224</v>
      </c>
      <c r="X7" s="579" t="s">
        <v>72</v>
      </c>
      <c r="Y7" s="579"/>
      <c r="Z7" s="343" t="s">
        <v>224</v>
      </c>
      <c r="AA7" s="579" t="s">
        <v>228</v>
      </c>
      <c r="AB7" s="579"/>
      <c r="AC7" s="342" t="s">
        <v>224</v>
      </c>
      <c r="AD7" s="579" t="s">
        <v>72</v>
      </c>
      <c r="AE7" s="579"/>
      <c r="AF7" s="343" t="s">
        <v>224</v>
      </c>
    </row>
    <row r="8" spans="2:32" ht="9" customHeight="1"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2:32" ht="21" customHeight="1">
      <c r="B9" s="155" t="s">
        <v>14</v>
      </c>
      <c r="C9" s="77">
        <v>4165</v>
      </c>
      <c r="D9" s="77">
        <v>3819</v>
      </c>
      <c r="E9" s="156">
        <v>-8.3073229291716686</v>
      </c>
      <c r="F9" s="456">
        <v>960.21300000000008</v>
      </c>
      <c r="G9" s="456">
        <v>898.32499999999993</v>
      </c>
      <c r="H9" s="156">
        <v>-6.4452366297894192</v>
      </c>
      <c r="I9" s="321">
        <v>1344</v>
      </c>
      <c r="J9" s="321">
        <v>1150</v>
      </c>
      <c r="K9" s="156">
        <v>-14.434523809523814</v>
      </c>
      <c r="L9" s="459">
        <v>60.642000000000003</v>
      </c>
      <c r="M9" s="459">
        <v>56.982000000000006</v>
      </c>
      <c r="N9" s="156">
        <v>-6.0354209953497602</v>
      </c>
      <c r="O9" s="460">
        <v>105</v>
      </c>
      <c r="P9" s="460">
        <v>161</v>
      </c>
      <c r="Q9" s="156">
        <v>53.333333333333343</v>
      </c>
      <c r="R9" s="322">
        <v>1.5049999999999999</v>
      </c>
      <c r="S9" s="322">
        <v>2.1270000000000007</v>
      </c>
      <c r="T9" s="156">
        <v>41.328903654485046</v>
      </c>
      <c r="U9" s="460">
        <v>98</v>
      </c>
      <c r="V9" s="460">
        <v>102</v>
      </c>
      <c r="W9" s="156">
        <v>4.081632653061229</v>
      </c>
      <c r="X9" s="89">
        <v>1.4729999999999999</v>
      </c>
      <c r="Y9" s="89">
        <v>1.5820000000000001</v>
      </c>
      <c r="Z9" s="156">
        <v>7.3998642226748013</v>
      </c>
      <c r="AA9" s="463">
        <v>5712</v>
      </c>
      <c r="AB9" s="463">
        <v>5232</v>
      </c>
      <c r="AC9" s="156">
        <v>-8.403361344537819</v>
      </c>
      <c r="AD9" s="115">
        <v>1023.8329999999999</v>
      </c>
      <c r="AE9" s="459">
        <v>959.01600000000008</v>
      </c>
      <c r="AF9" s="156">
        <v>-6.3308176235772784</v>
      </c>
    </row>
    <row r="10" spans="2:32" ht="21" customHeight="1">
      <c r="B10" s="157" t="s">
        <v>2</v>
      </c>
      <c r="C10" s="78">
        <v>258</v>
      </c>
      <c r="D10" s="78">
        <v>263</v>
      </c>
      <c r="E10" s="158">
        <v>1.9379844961240345</v>
      </c>
      <c r="F10" s="160">
        <v>65.091999999999999</v>
      </c>
      <c r="G10" s="160">
        <v>58.039000000000001</v>
      </c>
      <c r="H10" s="158">
        <v>-10.835432925705145</v>
      </c>
      <c r="I10" s="125">
        <v>87</v>
      </c>
      <c r="J10" s="125">
        <v>90</v>
      </c>
      <c r="K10" s="457">
        <v>3.4482758620689724</v>
      </c>
      <c r="L10" s="110">
        <v>4.125</v>
      </c>
      <c r="M10" s="110">
        <v>4.5819999999999999</v>
      </c>
      <c r="N10" s="457">
        <v>11.078787878787866</v>
      </c>
      <c r="O10" s="133">
        <v>0</v>
      </c>
      <c r="P10" s="133">
        <v>0</v>
      </c>
      <c r="Q10" s="457" t="s">
        <v>114</v>
      </c>
      <c r="R10" s="148">
        <v>0</v>
      </c>
      <c r="S10" s="148">
        <v>0</v>
      </c>
      <c r="T10" s="457" t="s">
        <v>114</v>
      </c>
      <c r="U10" s="54">
        <v>0</v>
      </c>
      <c r="V10" s="54">
        <v>0</v>
      </c>
      <c r="W10" s="457" t="s">
        <v>114</v>
      </c>
      <c r="X10" s="161">
        <v>0</v>
      </c>
      <c r="Y10" s="161">
        <v>0</v>
      </c>
      <c r="Z10" s="457" t="s">
        <v>114</v>
      </c>
      <c r="AA10" s="133">
        <v>345</v>
      </c>
      <c r="AB10" s="133">
        <v>353</v>
      </c>
      <c r="AC10" s="457">
        <v>2.3188405797101463</v>
      </c>
      <c r="AD10" s="148">
        <v>69.216999999999999</v>
      </c>
      <c r="AE10" s="148">
        <v>62.621000000000002</v>
      </c>
      <c r="AF10" s="457">
        <v>-9.5294508574483068</v>
      </c>
    </row>
    <row r="11" spans="2:32" ht="21" customHeight="1">
      <c r="B11" s="157" t="s">
        <v>3</v>
      </c>
      <c r="C11" s="78">
        <v>233</v>
      </c>
      <c r="D11" s="78">
        <v>216</v>
      </c>
      <c r="E11" s="158">
        <v>-7.2961373390557966</v>
      </c>
      <c r="F11" s="160">
        <v>55.7</v>
      </c>
      <c r="G11" s="160">
        <v>49.01</v>
      </c>
      <c r="H11" s="158">
        <v>-12.010771992818681</v>
      </c>
      <c r="I11" s="125">
        <v>77</v>
      </c>
      <c r="J11" s="125">
        <v>117</v>
      </c>
      <c r="K11" s="156">
        <v>51.94805194805194</v>
      </c>
      <c r="L11" s="253">
        <v>3.8290000000000002</v>
      </c>
      <c r="M11" s="253">
        <v>4.4009999999999998</v>
      </c>
      <c r="N11" s="156">
        <v>14.938626273178368</v>
      </c>
      <c r="O11" s="133">
        <v>16</v>
      </c>
      <c r="P11" s="133">
        <v>13</v>
      </c>
      <c r="Q11" s="457">
        <v>-18.75</v>
      </c>
      <c r="R11" s="161">
        <v>0.34100000000000003</v>
      </c>
      <c r="S11" s="161">
        <v>0.108</v>
      </c>
      <c r="T11" s="457">
        <v>-68.328445747800586</v>
      </c>
      <c r="U11" s="54">
        <v>16</v>
      </c>
      <c r="V11" s="54">
        <v>9</v>
      </c>
      <c r="W11" s="156">
        <v>-43.75</v>
      </c>
      <c r="X11" s="148">
        <v>0.35799999999999998</v>
      </c>
      <c r="Y11" s="148">
        <v>0.2</v>
      </c>
      <c r="Z11" s="457">
        <v>-44.134078212290497</v>
      </c>
      <c r="AA11" s="133">
        <v>342</v>
      </c>
      <c r="AB11" s="133">
        <v>355</v>
      </c>
      <c r="AC11" s="457">
        <v>3.8011695906432719</v>
      </c>
      <c r="AD11" s="148">
        <v>60.228000000000002</v>
      </c>
      <c r="AE11" s="148">
        <v>53.719000000000001</v>
      </c>
      <c r="AF11" s="457">
        <v>-10.807265723583715</v>
      </c>
    </row>
    <row r="12" spans="2:32" ht="21" customHeight="1">
      <c r="B12" s="157" t="s">
        <v>4</v>
      </c>
      <c r="C12" s="78">
        <v>264</v>
      </c>
      <c r="D12" s="78">
        <v>247</v>
      </c>
      <c r="E12" s="158">
        <v>-6.4393939393939448</v>
      </c>
      <c r="F12" s="160">
        <v>62.54</v>
      </c>
      <c r="G12" s="160">
        <v>53.853999999999999</v>
      </c>
      <c r="H12" s="158">
        <v>-13.88871122481612</v>
      </c>
      <c r="I12" s="125">
        <v>89</v>
      </c>
      <c r="J12" s="125">
        <v>73</v>
      </c>
      <c r="K12" s="457">
        <v>-17.977528089887642</v>
      </c>
      <c r="L12" s="110">
        <v>3.1669999999999998</v>
      </c>
      <c r="M12" s="110">
        <v>4.649</v>
      </c>
      <c r="N12" s="457">
        <v>46.795074202715512</v>
      </c>
      <c r="O12" s="133">
        <v>0</v>
      </c>
      <c r="P12" s="133">
        <v>50</v>
      </c>
      <c r="Q12" s="457" t="s">
        <v>114</v>
      </c>
      <c r="R12" s="161">
        <v>0</v>
      </c>
      <c r="S12" s="161">
        <v>0.6</v>
      </c>
      <c r="T12" s="457" t="s">
        <v>114</v>
      </c>
      <c r="U12" s="54">
        <v>3</v>
      </c>
      <c r="V12" s="54">
        <v>32</v>
      </c>
      <c r="W12" s="457">
        <v>966.66666666666663</v>
      </c>
      <c r="X12" s="161">
        <v>6.2E-2</v>
      </c>
      <c r="Y12" s="161">
        <v>0.33900000000000002</v>
      </c>
      <c r="Z12" s="457">
        <v>446.77419354838707</v>
      </c>
      <c r="AA12" s="133">
        <v>356</v>
      </c>
      <c r="AB12" s="133">
        <v>402</v>
      </c>
      <c r="AC12" s="457">
        <v>12.921348314606739</v>
      </c>
      <c r="AD12" s="148">
        <v>65.768999999999991</v>
      </c>
      <c r="AE12" s="148">
        <v>59.442</v>
      </c>
      <c r="AF12" s="457">
        <v>-9.6200337545044086</v>
      </c>
    </row>
    <row r="13" spans="2:32" ht="21" customHeight="1">
      <c r="B13" s="157" t="s">
        <v>5</v>
      </c>
      <c r="C13" s="78">
        <v>307</v>
      </c>
      <c r="D13" s="78">
        <v>264</v>
      </c>
      <c r="E13" s="158">
        <v>-14.006514657980452</v>
      </c>
      <c r="F13" s="160">
        <v>73.307000000000002</v>
      </c>
      <c r="G13" s="160">
        <v>58.884999999999998</v>
      </c>
      <c r="H13" s="158">
        <v>-19.673428185575737</v>
      </c>
      <c r="I13" s="125">
        <v>126</v>
      </c>
      <c r="J13" s="125">
        <v>56</v>
      </c>
      <c r="K13" s="457">
        <v>-55.555555555555557</v>
      </c>
      <c r="L13" s="253">
        <v>3.7930000000000001</v>
      </c>
      <c r="M13" s="253">
        <v>4.0279999999999996</v>
      </c>
      <c r="N13" s="457">
        <v>6.195623517005</v>
      </c>
      <c r="O13" s="133">
        <v>50</v>
      </c>
      <c r="P13" s="133">
        <v>12</v>
      </c>
      <c r="Q13" s="457">
        <v>-76</v>
      </c>
      <c r="R13" s="161">
        <v>0.44500000000000001</v>
      </c>
      <c r="S13" s="161">
        <v>0.127</v>
      </c>
      <c r="T13" s="457">
        <v>-71.460674157303373</v>
      </c>
      <c r="U13" s="54">
        <v>54</v>
      </c>
      <c r="V13" s="54">
        <v>12</v>
      </c>
      <c r="W13" s="457">
        <v>-77.777777777777786</v>
      </c>
      <c r="X13" s="161">
        <v>0.54600000000000004</v>
      </c>
      <c r="Y13" s="161">
        <v>0.16500000000000001</v>
      </c>
      <c r="Z13" s="457">
        <v>-69.780219780219781</v>
      </c>
      <c r="AA13" s="133">
        <v>537</v>
      </c>
      <c r="AB13" s="133">
        <v>344</v>
      </c>
      <c r="AC13" s="457">
        <v>-35.940409683426445</v>
      </c>
      <c r="AD13" s="148">
        <v>78.091000000000008</v>
      </c>
      <c r="AE13" s="148">
        <v>63.204999999999998</v>
      </c>
      <c r="AF13" s="457">
        <v>-19.062375946011699</v>
      </c>
    </row>
    <row r="14" spans="2:32" ht="21" customHeight="1">
      <c r="B14" s="157" t="s">
        <v>6</v>
      </c>
      <c r="C14" s="78">
        <v>354</v>
      </c>
      <c r="D14" s="78">
        <v>322</v>
      </c>
      <c r="E14" s="158">
        <v>-9.0395480225988756</v>
      </c>
      <c r="F14" s="160">
        <v>83.251999999999995</v>
      </c>
      <c r="G14" s="160">
        <v>74.706999999999994</v>
      </c>
      <c r="H14" s="158">
        <v>-10.264017681256909</v>
      </c>
      <c r="I14" s="125">
        <v>80</v>
      </c>
      <c r="J14" s="125">
        <v>63</v>
      </c>
      <c r="K14" s="457">
        <v>-21.250000000000004</v>
      </c>
      <c r="L14" s="253">
        <v>1.9750000000000001</v>
      </c>
      <c r="M14" s="253">
        <v>3.08</v>
      </c>
      <c r="N14" s="457">
        <v>55.94936708860758</v>
      </c>
      <c r="O14" s="133">
        <v>3</v>
      </c>
      <c r="P14" s="133">
        <v>2</v>
      </c>
      <c r="Q14" s="156">
        <v>-33.333333333333336</v>
      </c>
      <c r="R14" s="161">
        <v>5.1999999999999998E-2</v>
      </c>
      <c r="S14" s="161" t="s">
        <v>220</v>
      </c>
      <c r="T14" s="457">
        <v>-51.92307692307692</v>
      </c>
      <c r="U14" s="54">
        <v>4</v>
      </c>
      <c r="V14" s="54">
        <v>4</v>
      </c>
      <c r="W14" s="156">
        <v>0</v>
      </c>
      <c r="X14" s="148">
        <v>5.5E-2</v>
      </c>
      <c r="Y14" s="148">
        <v>9.0999999999999998E-2</v>
      </c>
      <c r="Z14" s="156">
        <v>65.454545454545453</v>
      </c>
      <c r="AA14" s="133">
        <v>441</v>
      </c>
      <c r="AB14" s="133">
        <v>391</v>
      </c>
      <c r="AC14" s="457">
        <v>-11.337868480725621</v>
      </c>
      <c r="AD14" s="148">
        <v>85.334000000000003</v>
      </c>
      <c r="AE14" s="148">
        <v>77.902999999999992</v>
      </c>
      <c r="AF14" s="457">
        <v>-8.7081350926945795</v>
      </c>
    </row>
    <row r="15" spans="2:32" ht="21" customHeight="1">
      <c r="B15" s="157" t="s">
        <v>7</v>
      </c>
      <c r="C15" s="78">
        <v>332</v>
      </c>
      <c r="D15" s="78">
        <v>327</v>
      </c>
      <c r="E15" s="158">
        <v>-1.5060240963855387</v>
      </c>
      <c r="F15" s="160">
        <v>77.334000000000003</v>
      </c>
      <c r="G15" s="160">
        <v>76.710999999999999</v>
      </c>
      <c r="H15" s="158">
        <v>-0.80559650347842293</v>
      </c>
      <c r="I15" s="125">
        <v>106</v>
      </c>
      <c r="J15" s="125">
        <v>62</v>
      </c>
      <c r="K15" s="457">
        <v>-41.509433962264154</v>
      </c>
      <c r="L15" s="253">
        <v>3.86</v>
      </c>
      <c r="M15" s="253">
        <v>1.3779999999999999</v>
      </c>
      <c r="N15" s="457">
        <v>-64.30051813471502</v>
      </c>
      <c r="O15" s="133">
        <v>11</v>
      </c>
      <c r="P15" s="133">
        <v>4</v>
      </c>
      <c r="Q15" s="457">
        <v>-63.636363636363633</v>
      </c>
      <c r="R15" s="161">
        <v>0.14299999999999999</v>
      </c>
      <c r="S15" s="161" t="s">
        <v>220</v>
      </c>
      <c r="T15" s="457">
        <v>-67.832167832167841</v>
      </c>
      <c r="U15" s="54">
        <v>6</v>
      </c>
      <c r="V15" s="54">
        <v>10</v>
      </c>
      <c r="W15" s="156">
        <v>66.666666666666671</v>
      </c>
      <c r="X15" s="148">
        <v>0.16900000000000001</v>
      </c>
      <c r="Y15" s="148">
        <v>0.17799999999999999</v>
      </c>
      <c r="Z15" s="156">
        <v>5.3254437869822313</v>
      </c>
      <c r="AA15" s="133">
        <v>455</v>
      </c>
      <c r="AB15" s="133">
        <v>403</v>
      </c>
      <c r="AC15" s="457">
        <v>-11.428571428571432</v>
      </c>
      <c r="AD15" s="148">
        <v>81.506</v>
      </c>
      <c r="AE15" s="148">
        <v>78.313000000000002</v>
      </c>
      <c r="AF15" s="457">
        <v>-3.9175030059136695</v>
      </c>
    </row>
    <row r="16" spans="2:32" ht="21" customHeight="1">
      <c r="B16" s="157" t="s">
        <v>8</v>
      </c>
      <c r="C16" s="78">
        <v>429</v>
      </c>
      <c r="D16" s="78">
        <v>426</v>
      </c>
      <c r="E16" s="158">
        <v>-0.69930069930069783</v>
      </c>
      <c r="F16" s="160">
        <v>99.245999999999995</v>
      </c>
      <c r="G16" s="160">
        <v>103.369</v>
      </c>
      <c r="H16" s="158">
        <v>4.1543235999435879</v>
      </c>
      <c r="I16" s="125">
        <v>116</v>
      </c>
      <c r="J16" s="125">
        <v>102</v>
      </c>
      <c r="K16" s="457">
        <v>-12.068965517241381</v>
      </c>
      <c r="L16" s="110">
        <v>4.3659999999999997</v>
      </c>
      <c r="M16" s="110">
        <v>4.7190000000000003</v>
      </c>
      <c r="N16" s="457">
        <v>8.085203847915734</v>
      </c>
      <c r="O16" s="133">
        <v>5</v>
      </c>
      <c r="P16" s="133">
        <v>18</v>
      </c>
      <c r="Q16" s="457">
        <v>260</v>
      </c>
      <c r="R16" s="161">
        <v>0.12</v>
      </c>
      <c r="S16" s="161">
        <v>0.28499999999999998</v>
      </c>
      <c r="T16" s="457">
        <v>137.5</v>
      </c>
      <c r="U16" s="54">
        <v>4</v>
      </c>
      <c r="V16" s="54">
        <v>6</v>
      </c>
      <c r="W16" s="156">
        <v>50</v>
      </c>
      <c r="X16" s="148">
        <v>5.6000000000000001E-2</v>
      </c>
      <c r="Y16" s="148">
        <v>0.11700000000000001</v>
      </c>
      <c r="Z16" s="156">
        <v>108.92857142857144</v>
      </c>
      <c r="AA16" s="133">
        <v>554</v>
      </c>
      <c r="AB16" s="133">
        <v>552</v>
      </c>
      <c r="AC16" s="457">
        <v>-0.36101083032491488</v>
      </c>
      <c r="AD16" s="148">
        <v>103.788</v>
      </c>
      <c r="AE16" s="148">
        <v>108.49</v>
      </c>
      <c r="AF16" s="457">
        <v>4.5303888696188288</v>
      </c>
    </row>
    <row r="17" spans="2:32" ht="21" customHeight="1">
      <c r="B17" s="157" t="s">
        <v>9</v>
      </c>
      <c r="C17" s="78">
        <v>590</v>
      </c>
      <c r="D17" s="78">
        <v>434</v>
      </c>
      <c r="E17" s="158">
        <v>-26.440677966101699</v>
      </c>
      <c r="F17" s="160">
        <v>133.00899999999999</v>
      </c>
      <c r="G17" s="160">
        <v>104.867</v>
      </c>
      <c r="H17" s="158">
        <v>-21.157966754129408</v>
      </c>
      <c r="I17" s="125">
        <v>158</v>
      </c>
      <c r="J17" s="125">
        <v>98</v>
      </c>
      <c r="K17" s="457">
        <v>-37.974683544303801</v>
      </c>
      <c r="L17" s="110">
        <v>5.8840000000000003</v>
      </c>
      <c r="M17" s="110">
        <v>4.8959999999999999</v>
      </c>
      <c r="N17" s="457">
        <v>-16.791298436437806</v>
      </c>
      <c r="O17" s="133">
        <v>4</v>
      </c>
      <c r="P17" s="133">
        <v>29</v>
      </c>
      <c r="Q17" s="457">
        <v>625</v>
      </c>
      <c r="R17" s="161">
        <v>8.2000000000000003E-2</v>
      </c>
      <c r="S17" s="462">
        <v>0.497</v>
      </c>
      <c r="T17" s="457">
        <v>506.09756097560972</v>
      </c>
      <c r="U17" s="54">
        <v>3</v>
      </c>
      <c r="V17" s="54">
        <v>14</v>
      </c>
      <c r="W17" s="156">
        <v>366.66666666666669</v>
      </c>
      <c r="X17" s="148">
        <v>9.2999999999999999E-2</v>
      </c>
      <c r="Y17" s="148">
        <v>0.26600000000000001</v>
      </c>
      <c r="Z17" s="156">
        <v>186.02150537634409</v>
      </c>
      <c r="AA17" s="133">
        <v>755</v>
      </c>
      <c r="AB17" s="133">
        <v>575</v>
      </c>
      <c r="AC17" s="457">
        <v>-23.841059602649008</v>
      </c>
      <c r="AD17" s="148">
        <v>139.06799999999996</v>
      </c>
      <c r="AE17" s="148">
        <v>110.52600000000001</v>
      </c>
      <c r="AF17" s="457">
        <v>-20.523772542928654</v>
      </c>
    </row>
    <row r="18" spans="2:32" ht="21" customHeight="1">
      <c r="B18" s="157" t="s">
        <v>10</v>
      </c>
      <c r="C18" s="78">
        <v>353</v>
      </c>
      <c r="D18" s="78">
        <v>335</v>
      </c>
      <c r="E18" s="158">
        <v>-5.0991501416430607</v>
      </c>
      <c r="F18" s="160">
        <v>81.093999999999994</v>
      </c>
      <c r="G18" s="160">
        <v>81.643000000000001</v>
      </c>
      <c r="H18" s="158">
        <v>0.6769921325868733</v>
      </c>
      <c r="I18" s="125">
        <v>78</v>
      </c>
      <c r="J18" s="125">
        <v>70</v>
      </c>
      <c r="K18" s="457">
        <v>-10.256410256410254</v>
      </c>
      <c r="L18" s="148">
        <v>3.82</v>
      </c>
      <c r="M18" s="148">
        <v>2.8559999999999999</v>
      </c>
      <c r="N18" s="457">
        <v>-25.235602094240839</v>
      </c>
      <c r="O18" s="133">
        <v>0</v>
      </c>
      <c r="P18" s="133">
        <v>6</v>
      </c>
      <c r="Q18" s="457" t="s">
        <v>114</v>
      </c>
      <c r="R18" s="148">
        <v>0</v>
      </c>
      <c r="S18" s="148">
        <v>9.8000000000000004E-2</v>
      </c>
      <c r="T18" s="457" t="s">
        <v>114</v>
      </c>
      <c r="U18" s="54">
        <v>2</v>
      </c>
      <c r="V18" s="54">
        <v>0</v>
      </c>
      <c r="W18" s="156">
        <v>-100</v>
      </c>
      <c r="X18" s="148" t="s">
        <v>220</v>
      </c>
      <c r="Y18" s="161">
        <v>0</v>
      </c>
      <c r="Z18" s="156">
        <v>-100</v>
      </c>
      <c r="AA18" s="133">
        <v>433</v>
      </c>
      <c r="AB18" s="133">
        <v>411</v>
      </c>
      <c r="AC18" s="457">
        <v>-5.0808314087759765</v>
      </c>
      <c r="AD18" s="148">
        <v>84.939999999999984</v>
      </c>
      <c r="AE18" s="148">
        <v>84.596999999999994</v>
      </c>
      <c r="AF18" s="457">
        <v>-0.40381445726395127</v>
      </c>
    </row>
    <row r="19" spans="2:32" ht="21" customHeight="1">
      <c r="B19" s="157" t="s">
        <v>11</v>
      </c>
      <c r="C19" s="78">
        <v>346</v>
      </c>
      <c r="D19" s="78">
        <v>328</v>
      </c>
      <c r="E19" s="158">
        <v>-5.2023121387283267</v>
      </c>
      <c r="F19" s="160">
        <v>75.831999999999994</v>
      </c>
      <c r="G19" s="160">
        <v>78.747</v>
      </c>
      <c r="H19" s="158">
        <v>3.8440236311847231</v>
      </c>
      <c r="I19" s="125">
        <v>89</v>
      </c>
      <c r="J19" s="125">
        <v>121</v>
      </c>
      <c r="K19" s="458">
        <v>35.955056179775283</v>
      </c>
      <c r="L19" s="110">
        <v>4.67</v>
      </c>
      <c r="M19" s="110">
        <v>5.2640000000000002</v>
      </c>
      <c r="N19" s="457">
        <v>12.719486081370457</v>
      </c>
      <c r="O19" s="133">
        <v>0</v>
      </c>
      <c r="P19" s="133">
        <v>5</v>
      </c>
      <c r="Q19" s="457" t="s">
        <v>114</v>
      </c>
      <c r="R19" s="161">
        <v>0</v>
      </c>
      <c r="S19" s="161">
        <v>6.6000000000000003E-2</v>
      </c>
      <c r="T19" s="457" t="s">
        <v>114</v>
      </c>
      <c r="U19" s="54">
        <v>0</v>
      </c>
      <c r="V19" s="54">
        <v>5</v>
      </c>
      <c r="W19" s="156" t="s">
        <v>114</v>
      </c>
      <c r="X19" s="161">
        <v>0</v>
      </c>
      <c r="Y19" s="148">
        <v>7.6999999999999999E-2</v>
      </c>
      <c r="Z19" s="457" t="s">
        <v>114</v>
      </c>
      <c r="AA19" s="133">
        <v>435</v>
      </c>
      <c r="AB19" s="133">
        <v>459</v>
      </c>
      <c r="AC19" s="457">
        <v>5.5172413793103559</v>
      </c>
      <c r="AD19" s="148">
        <v>80.501999999999995</v>
      </c>
      <c r="AE19" s="148">
        <v>84.153999999999996</v>
      </c>
      <c r="AF19" s="457">
        <v>4.536533253832209</v>
      </c>
    </row>
    <row r="20" spans="2:32" ht="21" customHeight="1">
      <c r="B20" s="157" t="s">
        <v>12</v>
      </c>
      <c r="C20" s="78">
        <v>275</v>
      </c>
      <c r="D20" s="78">
        <v>231</v>
      </c>
      <c r="E20" s="158">
        <v>-16.000000000000004</v>
      </c>
      <c r="F20" s="160">
        <v>59.601999999999997</v>
      </c>
      <c r="G20" s="160">
        <v>56.405000000000001</v>
      </c>
      <c r="H20" s="158">
        <v>-5.3639139626186942</v>
      </c>
      <c r="I20" s="125">
        <v>89</v>
      </c>
      <c r="J20" s="125">
        <v>53</v>
      </c>
      <c r="K20" s="457">
        <v>-40.449438202247187</v>
      </c>
      <c r="L20" s="110">
        <v>4.6929999999999996</v>
      </c>
      <c r="M20" s="110">
        <v>2.0550000000000002</v>
      </c>
      <c r="N20" s="457">
        <v>-56.211378649051767</v>
      </c>
      <c r="O20" s="133">
        <v>2</v>
      </c>
      <c r="P20" s="133">
        <v>13</v>
      </c>
      <c r="Q20" s="457">
        <v>550</v>
      </c>
      <c r="R20" s="148" t="s">
        <v>220</v>
      </c>
      <c r="S20" s="148">
        <v>0.20399999999999999</v>
      </c>
      <c r="T20" s="457">
        <v>423.07692307692309</v>
      </c>
      <c r="U20" s="54">
        <v>5</v>
      </c>
      <c r="V20" s="54">
        <v>1</v>
      </c>
      <c r="W20" s="457">
        <v>-80</v>
      </c>
      <c r="X20" s="161">
        <v>9.9000000000000005E-2</v>
      </c>
      <c r="Y20" s="161" t="s">
        <v>220</v>
      </c>
      <c r="Z20" s="457">
        <v>-87.878787878787875</v>
      </c>
      <c r="AA20" s="133">
        <v>371</v>
      </c>
      <c r="AB20" s="133">
        <v>298</v>
      </c>
      <c r="AC20" s="457">
        <v>-19.676549865229109</v>
      </c>
      <c r="AD20" s="148">
        <v>64.433000000000007</v>
      </c>
      <c r="AE20" s="148">
        <v>58.676000000000002</v>
      </c>
      <c r="AF20" s="457">
        <v>-8.9348625704219984</v>
      </c>
    </row>
    <row r="21" spans="2:32" ht="21" customHeight="1">
      <c r="B21" s="157" t="s">
        <v>13</v>
      </c>
      <c r="C21" s="78">
        <v>424</v>
      </c>
      <c r="D21" s="78">
        <v>426</v>
      </c>
      <c r="E21" s="158">
        <v>0.47169811320755262</v>
      </c>
      <c r="F21" s="160">
        <v>94.204999999999998</v>
      </c>
      <c r="G21" s="160">
        <v>102.08799999999999</v>
      </c>
      <c r="H21" s="158">
        <v>8.3679210233002408</v>
      </c>
      <c r="I21" s="119">
        <v>249</v>
      </c>
      <c r="J21" s="119">
        <v>245</v>
      </c>
      <c r="K21" s="156">
        <v>-1.6064257028112428</v>
      </c>
      <c r="L21" s="253">
        <v>16.46</v>
      </c>
      <c r="M21" s="253">
        <v>15.074</v>
      </c>
      <c r="N21" s="156">
        <v>-8.4204131227217598</v>
      </c>
      <c r="O21" s="133">
        <v>14</v>
      </c>
      <c r="P21" s="133">
        <v>9</v>
      </c>
      <c r="Q21" s="156">
        <v>-35.714285714285708</v>
      </c>
      <c r="R21" s="161">
        <v>0.28299999999999997</v>
      </c>
      <c r="S21" s="161">
        <v>7.0999999999999994E-2</v>
      </c>
      <c r="T21" s="457">
        <v>-74.911660777385151</v>
      </c>
      <c r="U21" s="54">
        <v>1</v>
      </c>
      <c r="V21" s="54">
        <v>9</v>
      </c>
      <c r="W21" s="156">
        <v>800</v>
      </c>
      <c r="X21" s="161" t="s">
        <v>220</v>
      </c>
      <c r="Y21" s="161">
        <v>0.13700000000000001</v>
      </c>
      <c r="Z21" s="461">
        <v>1422.2222222222224</v>
      </c>
      <c r="AA21" s="133">
        <v>688</v>
      </c>
      <c r="AB21" s="133">
        <v>689</v>
      </c>
      <c r="AC21" s="156">
        <v>0.14534883720929148</v>
      </c>
      <c r="AD21" s="161">
        <v>110.95699999999999</v>
      </c>
      <c r="AE21" s="161">
        <v>117.36999999999999</v>
      </c>
      <c r="AF21" s="457">
        <v>5.7797164667393819</v>
      </c>
    </row>
    <row r="22" spans="2:32" ht="9" customHeight="1">
      <c r="B22" s="157"/>
      <c r="C22" s="78"/>
      <c r="D22" s="78"/>
      <c r="E22" s="350"/>
      <c r="F22" s="160"/>
      <c r="G22" s="160"/>
      <c r="H22" s="158"/>
      <c r="I22" s="125"/>
      <c r="J22" s="125"/>
      <c r="K22" s="156"/>
      <c r="L22" s="351"/>
      <c r="M22" s="253"/>
      <c r="N22" s="156"/>
      <c r="O22" s="133"/>
      <c r="P22" s="54"/>
      <c r="Q22" s="156"/>
      <c r="R22" s="161"/>
      <c r="S22" s="161"/>
      <c r="T22" s="156"/>
      <c r="U22" s="54"/>
      <c r="V22" s="54"/>
      <c r="W22" s="156"/>
      <c r="X22" s="161"/>
      <c r="Y22" s="148"/>
      <c r="Z22" s="156"/>
    </row>
    <row r="23" spans="2:32" ht="3" customHeight="1">
      <c r="B23" s="345"/>
      <c r="C23" s="346"/>
      <c r="D23" s="347"/>
      <c r="E23" s="347"/>
      <c r="F23" s="346"/>
      <c r="G23" s="347"/>
      <c r="H23" s="347"/>
      <c r="I23" s="348"/>
      <c r="J23" s="347"/>
      <c r="K23" s="348"/>
      <c r="L23" s="347"/>
      <c r="M23" s="349"/>
      <c r="N23" s="349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</row>
    <row r="24" spans="2:32" ht="9" customHeight="1">
      <c r="C24" s="149"/>
      <c r="D24" s="152"/>
      <c r="E24" s="152"/>
      <c r="F24" s="149"/>
      <c r="G24" s="13"/>
      <c r="H24" s="13"/>
      <c r="I24" s="18"/>
      <c r="J24" s="152"/>
      <c r="K24" s="18"/>
      <c r="L24" s="13"/>
      <c r="M24" s="153"/>
      <c r="N24" s="153"/>
    </row>
    <row r="25" spans="2:32" ht="12.75" customHeight="1">
      <c r="B25" s="518" t="s">
        <v>483</v>
      </c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</row>
    <row r="26" spans="2:32" ht="12.75" customHeight="1">
      <c r="B26" s="13"/>
      <c r="C26" s="149"/>
      <c r="D26" s="152"/>
      <c r="E26" s="152"/>
      <c r="F26" s="149"/>
      <c r="G26" s="13"/>
      <c r="H26" s="13"/>
      <c r="I26" s="18"/>
      <c r="J26" s="152"/>
      <c r="K26" s="18"/>
      <c r="L26" s="13"/>
      <c r="M26" s="153"/>
      <c r="N26" s="153"/>
    </row>
    <row r="27" spans="2:32" ht="12.75" customHeight="1">
      <c r="B27" s="430" t="s">
        <v>596</v>
      </c>
    </row>
  </sheetData>
  <mergeCells count="38">
    <mergeCell ref="B25:AF25"/>
    <mergeCell ref="U5:V5"/>
    <mergeCell ref="O7:P7"/>
    <mergeCell ref="R7:S7"/>
    <mergeCell ref="U7:V7"/>
    <mergeCell ref="W5:W6"/>
    <mergeCell ref="B4:B7"/>
    <mergeCell ref="C7:D7"/>
    <mergeCell ref="AA4:AF4"/>
    <mergeCell ref="F7:G7"/>
    <mergeCell ref="I7:J7"/>
    <mergeCell ref="I5:J5"/>
    <mergeCell ref="K5:K6"/>
    <mergeCell ref="AA7:AB7"/>
    <mergeCell ref="AA5:AB5"/>
    <mergeCell ref="L5:M5"/>
    <mergeCell ref="AC5:AC6"/>
    <mergeCell ref="AD5:AE5"/>
    <mergeCell ref="AF5:AF6"/>
    <mergeCell ref="AD7:AE7"/>
    <mergeCell ref="F5:G5"/>
    <mergeCell ref="N5:N6"/>
    <mergeCell ref="H5:H6"/>
    <mergeCell ref="L7:M7"/>
    <mergeCell ref="X7:Y7"/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  <mergeCell ref="I4:N4"/>
    <mergeCell ref="C5:D5"/>
  </mergeCells>
  <phoneticPr fontId="0" type="noConversion"/>
  <hyperlinks>
    <hyperlink ref="B27" location="Indice!A1" tooltip="(voltar ao índice)" display="Indice!A1" xr:uid="{00000000-0004-0000-1200-000000000000}"/>
  </hyperlinks>
  <printOptions horizontalCentered="1"/>
  <pageMargins left="0.27559055118110237" right="0.27559055118110237" top="0.6692913385826772" bottom="0.47244094488188981" header="0" footer="0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5">
    <pageSetUpPr fitToPage="1"/>
  </sheetPr>
  <dimension ref="B2:G41"/>
  <sheetViews>
    <sheetView zoomScaleNormal="100" workbookViewId="0">
      <selection activeCell="G3" sqref="G3"/>
    </sheetView>
  </sheetViews>
  <sheetFormatPr defaultRowHeight="12.75"/>
  <cols>
    <col min="1" max="1" width="6.7109375" style="264" customWidth="1"/>
    <col min="2" max="2" width="14.5703125" style="264" customWidth="1"/>
    <col min="3" max="3" width="4.85546875" style="264" customWidth="1"/>
    <col min="4" max="4" width="75.7109375" style="264" bestFit="1" customWidth="1"/>
    <col min="5" max="5" width="9.140625" style="264"/>
    <col min="6" max="6" width="6.7109375" style="264" customWidth="1"/>
    <col min="7" max="7" width="14.5703125" style="264" bestFit="1" customWidth="1"/>
    <col min="8" max="16384" width="9.140625" style="264"/>
  </cols>
  <sheetData>
    <row r="2" spans="2:7" ht="17.25" customHeight="1">
      <c r="B2" s="515" t="s">
        <v>394</v>
      </c>
      <c r="C2" s="515"/>
      <c r="D2" s="515"/>
      <c r="E2" s="515"/>
    </row>
    <row r="3" spans="2:7" ht="18" customHeight="1">
      <c r="B3" s="265" t="s">
        <v>405</v>
      </c>
      <c r="C3" s="266" t="s">
        <v>395</v>
      </c>
      <c r="D3" s="267" t="s">
        <v>404</v>
      </c>
      <c r="G3" s="430" t="s">
        <v>596</v>
      </c>
    </row>
    <row r="4" spans="2:7" ht="18" customHeight="1">
      <c r="B4" s="268" t="s">
        <v>55</v>
      </c>
      <c r="C4" s="266" t="s">
        <v>395</v>
      </c>
      <c r="D4" s="267" t="s">
        <v>396</v>
      </c>
    </row>
    <row r="5" spans="2:7" ht="18" customHeight="1">
      <c r="B5" s="268" t="s">
        <v>220</v>
      </c>
      <c r="C5" s="266" t="s">
        <v>395</v>
      </c>
      <c r="D5" s="267" t="s">
        <v>397</v>
      </c>
    </row>
    <row r="6" spans="2:7" ht="18" customHeight="1">
      <c r="B6" s="268" t="s">
        <v>114</v>
      </c>
      <c r="C6" s="266" t="s">
        <v>395</v>
      </c>
      <c r="D6" s="267" t="s">
        <v>406</v>
      </c>
    </row>
    <row r="7" spans="2:7" ht="18" customHeight="1">
      <c r="B7" s="268" t="s">
        <v>408</v>
      </c>
      <c r="C7" s="266" t="s">
        <v>395</v>
      </c>
      <c r="D7" s="267" t="s">
        <v>407</v>
      </c>
    </row>
    <row r="8" spans="2:7" ht="18" customHeight="1">
      <c r="B8" s="268" t="s">
        <v>410</v>
      </c>
      <c r="C8" s="266" t="s">
        <v>395</v>
      </c>
      <c r="D8" s="267" t="s">
        <v>409</v>
      </c>
    </row>
    <row r="9" spans="2:7" ht="18" customHeight="1">
      <c r="B9" s="268" t="s">
        <v>520</v>
      </c>
      <c r="C9" s="266" t="s">
        <v>395</v>
      </c>
      <c r="D9" s="267" t="s">
        <v>411</v>
      </c>
    </row>
    <row r="10" spans="2:7" ht="18" customHeight="1">
      <c r="B10" s="268" t="s">
        <v>521</v>
      </c>
      <c r="C10" s="266" t="s">
        <v>395</v>
      </c>
      <c r="D10" s="267" t="s">
        <v>412</v>
      </c>
    </row>
    <row r="11" spans="2:7" ht="18" customHeight="1">
      <c r="B11" s="268" t="s">
        <v>522</v>
      </c>
      <c r="C11" s="266" t="s">
        <v>395</v>
      </c>
      <c r="D11" s="267" t="s">
        <v>398</v>
      </c>
    </row>
    <row r="12" spans="2:7" ht="18" customHeight="1">
      <c r="B12" s="268" t="s">
        <v>523</v>
      </c>
      <c r="C12" s="266" t="s">
        <v>395</v>
      </c>
      <c r="D12" s="267" t="s">
        <v>399</v>
      </c>
    </row>
    <row r="13" spans="2:7" ht="18" customHeight="1">
      <c r="B13" s="268" t="s">
        <v>414</v>
      </c>
      <c r="C13" s="266" t="s">
        <v>395</v>
      </c>
      <c r="D13" s="267" t="s">
        <v>413</v>
      </c>
    </row>
    <row r="14" spans="2:7">
      <c r="B14" s="268"/>
      <c r="C14" s="266"/>
      <c r="D14" s="267"/>
    </row>
    <row r="15" spans="2:7">
      <c r="B15" s="268"/>
      <c r="C15" s="266"/>
      <c r="D15" s="267"/>
    </row>
    <row r="16" spans="2:7">
      <c r="B16" s="267"/>
      <c r="C16" s="267"/>
      <c r="D16" s="267"/>
    </row>
    <row r="17" spans="2:5" ht="17.25" customHeight="1">
      <c r="B17" s="515" t="s">
        <v>400</v>
      </c>
      <c r="C17" s="515"/>
      <c r="D17" s="515"/>
      <c r="E17" s="515"/>
    </row>
    <row r="18" spans="2:5" ht="18" customHeight="1">
      <c r="B18" s="268" t="s">
        <v>103</v>
      </c>
      <c r="C18" s="266" t="s">
        <v>395</v>
      </c>
      <c r="D18" s="267" t="s">
        <v>415</v>
      </c>
    </row>
    <row r="19" spans="2:5" ht="18" customHeight="1">
      <c r="B19" s="268" t="s">
        <v>416</v>
      </c>
      <c r="C19" s="266" t="s">
        <v>395</v>
      </c>
      <c r="D19" s="267" t="s">
        <v>246</v>
      </c>
    </row>
    <row r="20" spans="2:5" ht="18" customHeight="1">
      <c r="B20" s="268" t="s">
        <v>221</v>
      </c>
      <c r="C20" s="266" t="s">
        <v>395</v>
      </c>
      <c r="D20" s="267" t="s">
        <v>402</v>
      </c>
    </row>
    <row r="21" spans="2:5" ht="18" customHeight="1">
      <c r="B21" s="268" t="s">
        <v>418</v>
      </c>
      <c r="C21" s="266" t="s">
        <v>395</v>
      </c>
      <c r="D21" s="267" t="s">
        <v>417</v>
      </c>
    </row>
    <row r="22" spans="2:5" ht="18" customHeight="1">
      <c r="B22" s="268" t="s">
        <v>420</v>
      </c>
      <c r="C22" s="266" t="s">
        <v>395</v>
      </c>
      <c r="D22" s="267" t="s">
        <v>419</v>
      </c>
    </row>
    <row r="23" spans="2:5" ht="18" customHeight="1">
      <c r="B23" s="268" t="s">
        <v>294</v>
      </c>
      <c r="C23" s="266" t="s">
        <v>395</v>
      </c>
      <c r="D23" s="267" t="s">
        <v>421</v>
      </c>
    </row>
    <row r="24" spans="2:5" ht="18" customHeight="1">
      <c r="B24" s="268" t="s">
        <v>423</v>
      </c>
      <c r="C24" s="266" t="s">
        <v>395</v>
      </c>
      <c r="D24" s="267" t="s">
        <v>422</v>
      </c>
    </row>
    <row r="25" spans="2:5" ht="18" customHeight="1">
      <c r="B25" s="268" t="s">
        <v>228</v>
      </c>
      <c r="C25" s="266" t="s">
        <v>395</v>
      </c>
      <c r="D25" s="267" t="s">
        <v>403</v>
      </c>
    </row>
    <row r="26" spans="2:5" ht="18" customHeight="1">
      <c r="B26" s="268" t="s">
        <v>72</v>
      </c>
      <c r="C26" s="266" t="s">
        <v>395</v>
      </c>
      <c r="D26" s="267" t="s">
        <v>401</v>
      </c>
    </row>
    <row r="27" spans="2:5" ht="18" customHeight="1">
      <c r="B27" s="268" t="s">
        <v>425</v>
      </c>
      <c r="C27" s="266" t="s">
        <v>395</v>
      </c>
      <c r="D27" s="267" t="s">
        <v>424</v>
      </c>
    </row>
    <row r="28" spans="2:5" ht="18" customHeight="1">
      <c r="B28" s="268" t="s">
        <v>427</v>
      </c>
      <c r="C28" s="266" t="s">
        <v>395</v>
      </c>
      <c r="D28" s="267" t="s">
        <v>426</v>
      </c>
    </row>
    <row r="29" spans="2:5" ht="18" customHeight="1">
      <c r="B29" s="268" t="s">
        <v>429</v>
      </c>
      <c r="C29" s="266" t="s">
        <v>395</v>
      </c>
      <c r="D29" s="267" t="s">
        <v>428</v>
      </c>
    </row>
    <row r="30" spans="2:5" ht="18" customHeight="1">
      <c r="B30" s="268" t="s">
        <v>431</v>
      </c>
      <c r="C30" s="266" t="s">
        <v>395</v>
      </c>
      <c r="D30" s="267" t="s">
        <v>430</v>
      </c>
    </row>
    <row r="31" spans="2:5" ht="18" customHeight="1">
      <c r="B31" s="268" t="s">
        <v>433</v>
      </c>
      <c r="C31" s="266" t="s">
        <v>395</v>
      </c>
      <c r="D31" s="267" t="s">
        <v>432</v>
      </c>
    </row>
    <row r="39" spans="4:6">
      <c r="D39" s="268"/>
      <c r="F39" s="267"/>
    </row>
    <row r="40" spans="4:6">
      <c r="D40" s="268"/>
      <c r="F40" s="267"/>
    </row>
    <row r="41" spans="4:6">
      <c r="D41" s="268"/>
      <c r="F41" s="267"/>
    </row>
  </sheetData>
  <mergeCells count="2">
    <mergeCell ref="B2:E2"/>
    <mergeCell ref="B17:E17"/>
  </mergeCells>
  <hyperlinks>
    <hyperlink ref="G3" location="Indice!A1" tooltip="(voltar ao índice)" display="Indice!A1" xr:uid="{00000000-0004-0000-0100-000000000000}"/>
  </hyperlinks>
  <printOptions horizontalCentered="1"/>
  <pageMargins left="0.27559055118110237" right="0.27559055118110237" top="0.6692913385826772" bottom="0.47244094488188981" header="0" footer="0"/>
  <pageSetup paperSize="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8">
    <pageSetUpPr fitToPage="1"/>
  </sheetPr>
  <dimension ref="B1:J18"/>
  <sheetViews>
    <sheetView showGridLines="0" zoomScaleNormal="100" zoomScaleSheetLayoutView="100" workbookViewId="0">
      <pane xSplit="2" ySplit="6" topLeftCell="C7" activePane="bottomRight" state="frozen"/>
      <selection activeCell="O2" sqref="O2"/>
      <selection pane="topRight" activeCell="O2" sqref="O2"/>
      <selection pane="bottomLeft" activeCell="O2" sqref="O2"/>
      <selection pane="bottomRight" activeCell="J2" sqref="J2"/>
    </sheetView>
  </sheetViews>
  <sheetFormatPr defaultRowHeight="11.25"/>
  <cols>
    <col min="1" max="1" width="6.7109375" style="64" customWidth="1"/>
    <col min="2" max="2" width="28.140625" style="64" customWidth="1"/>
    <col min="3" max="8" width="14.7109375" style="64" customWidth="1"/>
    <col min="9" max="9" width="6.7109375" style="64" customWidth="1"/>
    <col min="10" max="10" width="14.5703125" style="64" bestFit="1" customWidth="1"/>
    <col min="11" max="16384" width="9.140625" style="64"/>
  </cols>
  <sheetData>
    <row r="1" spans="2:10" ht="21" customHeight="1">
      <c r="B1" s="583" t="s">
        <v>501</v>
      </c>
      <c r="C1" s="583"/>
      <c r="D1" s="583"/>
      <c r="E1" s="583"/>
      <c r="F1" s="583"/>
      <c r="G1" s="583"/>
      <c r="H1" s="583"/>
      <c r="I1" s="162"/>
      <c r="J1" s="109"/>
    </row>
    <row r="2" spans="2:10" ht="21" customHeight="1">
      <c r="B2" s="277"/>
      <c r="C2" s="277"/>
      <c r="D2" s="277"/>
      <c r="E2" s="277"/>
      <c r="F2" s="277"/>
      <c r="G2" s="277"/>
      <c r="H2" s="277"/>
      <c r="I2" s="163"/>
      <c r="J2" s="430" t="s">
        <v>596</v>
      </c>
    </row>
    <row r="3" spans="2:10" s="129" customFormat="1" ht="13.5" customHeight="1">
      <c r="B3" s="26" t="s">
        <v>222</v>
      </c>
      <c r="C3" s="164"/>
      <c r="D3" s="164"/>
      <c r="E3" s="164"/>
      <c r="F3" s="164"/>
      <c r="H3" s="25"/>
      <c r="I3" s="163"/>
      <c r="J3" s="165"/>
    </row>
    <row r="4" spans="2:10" ht="21" customHeight="1">
      <c r="B4" s="584" t="s">
        <v>69</v>
      </c>
      <c r="C4" s="588" t="s">
        <v>70</v>
      </c>
      <c r="D4" s="588"/>
      <c r="E4" s="588"/>
      <c r="F4" s="588"/>
      <c r="G4" s="588"/>
      <c r="H4" s="588"/>
      <c r="I4" s="163"/>
      <c r="J4" s="109"/>
    </row>
    <row r="5" spans="2:10" ht="21" customHeight="1">
      <c r="B5" s="585"/>
      <c r="C5" s="587" t="s">
        <v>228</v>
      </c>
      <c r="D5" s="587"/>
      <c r="E5" s="587" t="s">
        <v>103</v>
      </c>
      <c r="F5" s="587"/>
      <c r="G5" s="587" t="s">
        <v>293</v>
      </c>
      <c r="H5" s="587"/>
      <c r="I5" s="163"/>
      <c r="J5" s="109"/>
    </row>
    <row r="6" spans="2:10" ht="21" customHeight="1">
      <c r="B6" s="586"/>
      <c r="C6" s="310">
        <v>2022</v>
      </c>
      <c r="D6" s="310">
        <v>2023</v>
      </c>
      <c r="E6" s="310">
        <v>2022</v>
      </c>
      <c r="F6" s="310">
        <v>2023</v>
      </c>
      <c r="G6" s="310">
        <v>2022</v>
      </c>
      <c r="H6" s="310">
        <v>2023</v>
      </c>
      <c r="I6" s="109"/>
      <c r="J6" s="109"/>
    </row>
    <row r="7" spans="2:10" ht="9" customHeight="1">
      <c r="B7" s="352"/>
      <c r="C7" s="312"/>
      <c r="D7" s="312"/>
      <c r="E7" s="312"/>
      <c r="F7" s="312"/>
      <c r="G7" s="312"/>
      <c r="H7" s="312"/>
      <c r="I7" s="109"/>
      <c r="J7" s="109"/>
    </row>
    <row r="8" spans="2:10" ht="21" customHeight="1">
      <c r="B8" s="170" t="s">
        <v>14</v>
      </c>
      <c r="C8" s="171">
        <v>100</v>
      </c>
      <c r="D8" s="171">
        <v>96</v>
      </c>
      <c r="E8" s="171">
        <v>2055</v>
      </c>
      <c r="F8" s="171">
        <v>2048</v>
      </c>
      <c r="G8" s="171">
        <v>10563.79</v>
      </c>
      <c r="H8" s="171">
        <v>10512</v>
      </c>
      <c r="J8" s="109"/>
    </row>
    <row r="9" spans="2:10" ht="21" customHeight="1">
      <c r="B9" s="173" t="s">
        <v>96</v>
      </c>
      <c r="C9" s="172">
        <v>72</v>
      </c>
      <c r="D9" s="172">
        <v>68</v>
      </c>
      <c r="E9" s="172">
        <v>250</v>
      </c>
      <c r="F9" s="172">
        <v>243</v>
      </c>
      <c r="G9" s="172">
        <v>3031.3</v>
      </c>
      <c r="H9" s="172">
        <v>2930</v>
      </c>
      <c r="J9" s="109"/>
    </row>
    <row r="10" spans="2:10" ht="21" customHeight="1">
      <c r="B10" s="173" t="s">
        <v>97</v>
      </c>
      <c r="C10" s="172">
        <v>25</v>
      </c>
      <c r="D10" s="172">
        <v>25</v>
      </c>
      <c r="E10" s="172">
        <v>1669</v>
      </c>
      <c r="F10" s="172">
        <v>1669</v>
      </c>
      <c r="G10" s="172">
        <v>6755.21</v>
      </c>
      <c r="H10" s="172">
        <v>6805</v>
      </c>
      <c r="J10" s="109"/>
    </row>
    <row r="11" spans="2:10" ht="21" customHeight="1">
      <c r="B11" s="173" t="s">
        <v>98</v>
      </c>
      <c r="C11" s="172">
        <v>3</v>
      </c>
      <c r="D11" s="172">
        <v>3</v>
      </c>
      <c r="E11" s="172">
        <v>136</v>
      </c>
      <c r="F11" s="172">
        <v>136</v>
      </c>
      <c r="G11" s="172">
        <v>777.28</v>
      </c>
      <c r="H11" s="172">
        <v>777</v>
      </c>
      <c r="J11" s="109"/>
    </row>
    <row r="12" spans="2:10" ht="9" customHeight="1">
      <c r="B12" s="173"/>
      <c r="C12" s="172"/>
      <c r="D12" s="172"/>
      <c r="E12" s="175"/>
      <c r="F12" s="175"/>
      <c r="G12" s="176"/>
      <c r="H12" s="176"/>
      <c r="J12" s="109"/>
    </row>
    <row r="13" spans="2:10" ht="3" customHeight="1">
      <c r="B13" s="353"/>
      <c r="C13" s="354"/>
      <c r="D13" s="354"/>
      <c r="E13" s="355"/>
      <c r="F13" s="355"/>
      <c r="G13" s="356"/>
      <c r="H13" s="356"/>
      <c r="J13" s="109"/>
    </row>
    <row r="14" spans="2:10" ht="5.25" customHeight="1">
      <c r="J14" s="109"/>
    </row>
    <row r="15" spans="2:10" ht="12.75" customHeight="1">
      <c r="B15" s="564" t="s">
        <v>482</v>
      </c>
      <c r="C15" s="564"/>
      <c r="D15" s="564"/>
      <c r="E15" s="564"/>
      <c r="F15" s="564"/>
      <c r="G15" s="564"/>
      <c r="H15" s="564"/>
      <c r="I15" s="109"/>
      <c r="J15" s="109"/>
    </row>
    <row r="16" spans="2:10" ht="12" customHeight="1">
      <c r="B16" s="65"/>
      <c r="C16" s="166"/>
      <c r="D16" s="166"/>
      <c r="E16" s="109"/>
      <c r="F16" s="109"/>
      <c r="G16" s="109"/>
      <c r="H16" s="109"/>
      <c r="I16" s="109"/>
      <c r="J16" s="109"/>
    </row>
    <row r="17" ht="12" customHeight="1"/>
    <row r="18" ht="15.75" customHeight="1"/>
  </sheetData>
  <mergeCells count="7">
    <mergeCell ref="B1:H1"/>
    <mergeCell ref="B15:H15"/>
    <mergeCell ref="B4:B6"/>
    <mergeCell ref="C5:D5"/>
    <mergeCell ref="E5:F5"/>
    <mergeCell ref="G5:H5"/>
    <mergeCell ref="C4:H4"/>
  </mergeCells>
  <phoneticPr fontId="6" type="noConversion"/>
  <hyperlinks>
    <hyperlink ref="J2" location="Indice!A1" tooltip="(voltar ao índice)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9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E24" sqref="E24"/>
      <selection pane="topRight" activeCell="E24" sqref="E24"/>
      <selection pane="bottomLeft" activeCell="E24" sqref="E24"/>
      <selection pane="bottomRight" activeCell="L2" sqref="L2"/>
    </sheetView>
  </sheetViews>
  <sheetFormatPr defaultRowHeight="11.25"/>
  <cols>
    <col min="1" max="1" width="6.7109375" style="64" customWidth="1"/>
    <col min="2" max="2" width="22.42578125" style="64" customWidth="1"/>
    <col min="3" max="10" width="11.7109375" style="64" customWidth="1"/>
    <col min="11" max="11" width="6.7109375" style="64" customWidth="1"/>
    <col min="12" max="12" width="14.5703125" style="64" bestFit="1" customWidth="1"/>
    <col min="13" max="16384" width="9.140625" style="64"/>
  </cols>
  <sheetData>
    <row r="1" spans="2:12" ht="21" customHeight="1">
      <c r="B1" s="583" t="s">
        <v>502</v>
      </c>
      <c r="C1" s="583"/>
      <c r="D1" s="583"/>
      <c r="E1" s="583"/>
      <c r="F1" s="583"/>
      <c r="G1" s="583"/>
      <c r="H1" s="583"/>
      <c r="I1" s="583"/>
      <c r="J1" s="583"/>
    </row>
    <row r="2" spans="2:12" ht="21" customHeight="1">
      <c r="B2" s="195"/>
      <c r="C2" s="195"/>
      <c r="D2" s="195"/>
      <c r="E2" s="195"/>
      <c r="F2" s="195"/>
      <c r="G2" s="195"/>
      <c r="H2" s="195"/>
      <c r="I2" s="195"/>
      <c r="L2" s="430" t="s">
        <v>596</v>
      </c>
    </row>
    <row r="3" spans="2:12" ht="13.5" customHeight="1">
      <c r="B3" s="26" t="s">
        <v>222</v>
      </c>
      <c r="C3" s="167"/>
      <c r="D3" s="167"/>
      <c r="E3" s="167"/>
      <c r="F3" s="167"/>
      <c r="G3" s="589" t="s">
        <v>390</v>
      </c>
      <c r="H3" s="589"/>
      <c r="I3" s="589"/>
      <c r="J3" s="589"/>
    </row>
    <row r="4" spans="2:12" ht="20.25" customHeight="1">
      <c r="B4" s="584" t="s">
        <v>69</v>
      </c>
      <c r="C4" s="588" t="s">
        <v>256</v>
      </c>
      <c r="D4" s="588"/>
      <c r="E4" s="588" t="s">
        <v>101</v>
      </c>
      <c r="F4" s="588"/>
      <c r="G4" s="588"/>
      <c r="H4" s="588"/>
      <c r="I4" s="588"/>
      <c r="J4" s="588"/>
    </row>
    <row r="5" spans="2:12" ht="21" customHeight="1">
      <c r="B5" s="585"/>
      <c r="C5" s="587"/>
      <c r="D5" s="587"/>
      <c r="E5" s="587" t="s">
        <v>99</v>
      </c>
      <c r="F5" s="587"/>
      <c r="G5" s="587" t="s">
        <v>100</v>
      </c>
      <c r="H5" s="587"/>
      <c r="I5" s="587" t="s">
        <v>478</v>
      </c>
      <c r="J5" s="587"/>
    </row>
    <row r="6" spans="2:12" ht="21" customHeight="1">
      <c r="B6" s="586"/>
      <c r="C6" s="310">
        <v>2022</v>
      </c>
      <c r="D6" s="310">
        <v>2023</v>
      </c>
      <c r="E6" s="310">
        <v>2022</v>
      </c>
      <c r="F6" s="310">
        <v>2023</v>
      </c>
      <c r="G6" s="310">
        <v>2022</v>
      </c>
      <c r="H6" s="310">
        <v>2023</v>
      </c>
      <c r="I6" s="310">
        <v>2022</v>
      </c>
      <c r="J6" s="310">
        <v>2023</v>
      </c>
    </row>
    <row r="7" spans="2:12" ht="9" customHeight="1">
      <c r="B7" s="352"/>
      <c r="C7" s="312"/>
      <c r="D7" s="312"/>
      <c r="E7" s="312"/>
      <c r="F7" s="312"/>
      <c r="G7" s="312"/>
      <c r="H7" s="312"/>
      <c r="I7" s="312"/>
      <c r="J7" s="312"/>
    </row>
    <row r="8" spans="2:12" ht="21" customHeight="1">
      <c r="B8" s="170" t="s">
        <v>14</v>
      </c>
      <c r="C8" s="357">
        <v>693</v>
      </c>
      <c r="D8" s="357">
        <v>727</v>
      </c>
      <c r="E8" s="357">
        <v>149</v>
      </c>
      <c r="F8" s="357">
        <v>170</v>
      </c>
      <c r="G8" s="357">
        <v>538</v>
      </c>
      <c r="H8" s="357">
        <v>550</v>
      </c>
      <c r="I8" s="357">
        <v>6</v>
      </c>
      <c r="J8" s="357">
        <v>7</v>
      </c>
    </row>
    <row r="9" spans="2:12" ht="21" customHeight="1">
      <c r="B9" s="136" t="s">
        <v>257</v>
      </c>
      <c r="C9" s="70">
        <v>0</v>
      </c>
      <c r="D9" s="70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</row>
    <row r="10" spans="2:12" ht="21" customHeight="1">
      <c r="B10" s="173" t="s">
        <v>258</v>
      </c>
      <c r="C10" s="70">
        <v>0</v>
      </c>
      <c r="D10" s="70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</row>
    <row r="11" spans="2:12" ht="21" customHeight="1">
      <c r="B11" s="173" t="s">
        <v>259</v>
      </c>
      <c r="C11" s="70">
        <v>189</v>
      </c>
      <c r="D11" s="70">
        <v>208</v>
      </c>
      <c r="E11" s="52">
        <v>60</v>
      </c>
      <c r="F11" s="52">
        <v>72</v>
      </c>
      <c r="G11" s="52">
        <v>128</v>
      </c>
      <c r="H11" s="52">
        <v>134</v>
      </c>
      <c r="I11" s="52">
        <v>1</v>
      </c>
      <c r="J11" s="52">
        <v>2</v>
      </c>
    </row>
    <row r="12" spans="2:12" ht="21" customHeight="1">
      <c r="B12" s="173" t="s">
        <v>260</v>
      </c>
      <c r="C12" s="70">
        <v>504</v>
      </c>
      <c r="D12" s="70">
        <v>519</v>
      </c>
      <c r="E12" s="52">
        <v>89</v>
      </c>
      <c r="F12" s="52">
        <v>98</v>
      </c>
      <c r="G12" s="52">
        <v>410</v>
      </c>
      <c r="H12" s="52">
        <v>416</v>
      </c>
      <c r="I12" s="52">
        <v>5</v>
      </c>
      <c r="J12" s="52">
        <v>5</v>
      </c>
    </row>
    <row r="13" spans="2:12" ht="21" customHeight="1">
      <c r="B13" s="173" t="s">
        <v>261</v>
      </c>
      <c r="C13" s="70">
        <v>0</v>
      </c>
      <c r="D13" s="70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</row>
    <row r="14" spans="2:12" ht="9" customHeight="1">
      <c r="B14" s="173"/>
      <c r="C14" s="174"/>
      <c r="D14" s="174"/>
      <c r="E14" s="358"/>
      <c r="F14" s="358"/>
      <c r="G14" s="175"/>
      <c r="H14" s="175"/>
      <c r="I14" s="358"/>
      <c r="J14" s="358"/>
    </row>
    <row r="15" spans="2:12" ht="3" customHeight="1">
      <c r="B15" s="353"/>
      <c r="C15" s="359"/>
      <c r="D15" s="359"/>
      <c r="E15" s="360"/>
      <c r="F15" s="360"/>
      <c r="G15" s="355"/>
      <c r="H15" s="355"/>
      <c r="I15" s="360"/>
      <c r="J15" s="360"/>
    </row>
    <row r="16" spans="2:12" ht="5.25" customHeight="1">
      <c r="B16" s="173"/>
      <c r="C16" s="174"/>
      <c r="D16" s="174"/>
      <c r="E16" s="358"/>
      <c r="F16" s="358"/>
      <c r="G16" s="175"/>
      <c r="H16" s="175"/>
      <c r="I16" s="358"/>
      <c r="J16" s="358"/>
    </row>
    <row r="17" spans="2:12" ht="12.75" customHeight="1">
      <c r="B17" s="564" t="s">
        <v>482</v>
      </c>
      <c r="C17" s="564"/>
      <c r="D17" s="564"/>
      <c r="E17" s="564"/>
      <c r="F17" s="564"/>
      <c r="G17" s="564"/>
      <c r="H17" s="564"/>
      <c r="I17" s="564"/>
      <c r="J17" s="564"/>
      <c r="K17" s="168"/>
      <c r="L17" s="168"/>
    </row>
    <row r="18" spans="2:12">
      <c r="B18" s="65"/>
      <c r="C18" s="65"/>
      <c r="D18" s="65"/>
      <c r="E18" s="65"/>
      <c r="F18" s="65"/>
      <c r="G18" s="65"/>
      <c r="H18" s="65"/>
      <c r="I18" s="65"/>
    </row>
    <row r="19" spans="2:12" ht="12" customHeight="1">
      <c r="B19" s="169"/>
      <c r="C19" s="169"/>
      <c r="D19" s="169"/>
      <c r="E19" s="169"/>
      <c r="F19" s="169"/>
      <c r="G19" s="169"/>
      <c r="H19" s="169"/>
      <c r="I19" s="169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6" type="noConversion"/>
  <hyperlinks>
    <hyperlink ref="L2" location="Indice!A1" tooltip="(voltar ao índice)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0">
    <pageSetUpPr fitToPage="1"/>
  </sheetPr>
  <dimension ref="B1:X16"/>
  <sheetViews>
    <sheetView showGridLines="0" zoomScaleNormal="100" zoomScaleSheetLayoutView="100" workbookViewId="0">
      <pane xSplit="2" ySplit="4" topLeftCell="C5" activePane="bottomRight" state="frozen"/>
      <selection activeCell="E24" sqref="E24"/>
      <selection pane="topRight" activeCell="E24" sqref="E24"/>
      <selection pane="bottomLeft" activeCell="E24" sqref="E24"/>
      <selection pane="bottomRight" activeCell="H2" sqref="H2"/>
    </sheetView>
  </sheetViews>
  <sheetFormatPr defaultRowHeight="11.25"/>
  <cols>
    <col min="1" max="1" width="6.7109375" style="64" customWidth="1"/>
    <col min="2" max="2" width="32.7109375" style="64" customWidth="1"/>
    <col min="3" max="6" width="15.7109375" style="64" customWidth="1"/>
    <col min="7" max="7" width="6.7109375" style="64" customWidth="1"/>
    <col min="8" max="8" width="14.5703125" style="64" bestFit="1" customWidth="1"/>
    <col min="9" max="12" width="9.140625" style="64"/>
    <col min="13" max="13" width="10" style="64" bestFit="1" customWidth="1"/>
    <col min="14" max="16384" width="9.140625" style="64"/>
  </cols>
  <sheetData>
    <row r="1" spans="2:24" ht="21" customHeight="1">
      <c r="B1" s="583" t="s">
        <v>598</v>
      </c>
      <c r="C1" s="583"/>
      <c r="D1" s="583"/>
      <c r="E1" s="583"/>
      <c r="F1" s="583"/>
    </row>
    <row r="2" spans="2:24" ht="21" customHeight="1">
      <c r="B2" s="277"/>
      <c r="C2" s="277"/>
      <c r="D2" s="277"/>
      <c r="E2" s="277"/>
      <c r="F2" s="277"/>
      <c r="H2" s="430" t="s">
        <v>596</v>
      </c>
    </row>
    <row r="3" spans="2:24" ht="13.5" customHeight="1">
      <c r="B3" s="26" t="s">
        <v>222</v>
      </c>
      <c r="C3" s="167"/>
      <c r="D3" s="27"/>
      <c r="F3" s="27" t="s">
        <v>232</v>
      </c>
    </row>
    <row r="4" spans="2:24" ht="28.5" customHeight="1">
      <c r="B4" s="361" t="s">
        <v>69</v>
      </c>
      <c r="C4" s="592">
        <v>2022</v>
      </c>
      <c r="D4" s="593"/>
      <c r="E4" s="592">
        <v>2023</v>
      </c>
      <c r="F4" s="593"/>
    </row>
    <row r="5" spans="2:24" ht="9" customHeight="1">
      <c r="B5" s="352"/>
      <c r="C5" s="352"/>
      <c r="D5" s="352"/>
      <c r="E5" s="352"/>
      <c r="F5" s="352">
        <v>482</v>
      </c>
    </row>
    <row r="6" spans="2:24" ht="21" customHeight="1">
      <c r="B6" s="177" t="s">
        <v>14</v>
      </c>
      <c r="C6" s="594">
        <v>100</v>
      </c>
      <c r="D6" s="594"/>
      <c r="E6" s="594">
        <v>96</v>
      </c>
      <c r="F6" s="594"/>
    </row>
    <row r="7" spans="2:24" ht="21" customHeight="1">
      <c r="B7" s="173" t="s">
        <v>107</v>
      </c>
      <c r="C7" s="591">
        <v>98</v>
      </c>
      <c r="D7" s="591"/>
      <c r="E7" s="591">
        <v>93</v>
      </c>
      <c r="F7" s="591"/>
    </row>
    <row r="8" spans="2:24" ht="21" customHeight="1">
      <c r="B8" s="173" t="s">
        <v>108</v>
      </c>
      <c r="C8" s="591">
        <v>24</v>
      </c>
      <c r="D8" s="591"/>
      <c r="E8" s="591">
        <v>25</v>
      </c>
      <c r="F8" s="591"/>
    </row>
    <row r="9" spans="2:24" ht="21" customHeight="1">
      <c r="B9" s="173" t="s">
        <v>98</v>
      </c>
      <c r="C9" s="591">
        <v>14</v>
      </c>
      <c r="D9" s="591"/>
      <c r="E9" s="591">
        <v>15</v>
      </c>
      <c r="F9" s="591"/>
    </row>
    <row r="10" spans="2:24" ht="21" customHeight="1">
      <c r="B10" s="173" t="s">
        <v>109</v>
      </c>
      <c r="C10" s="591">
        <v>16</v>
      </c>
      <c r="D10" s="591"/>
      <c r="E10" s="591">
        <v>18</v>
      </c>
      <c r="F10" s="591"/>
    </row>
    <row r="11" spans="2:24" ht="9" customHeight="1">
      <c r="B11" s="173"/>
      <c r="C11" s="130"/>
      <c r="D11" s="130"/>
      <c r="E11" s="130"/>
      <c r="F11" s="130"/>
    </row>
    <row r="12" spans="2:24" ht="3" customHeight="1">
      <c r="B12" s="353"/>
      <c r="C12" s="362"/>
      <c r="D12" s="362"/>
      <c r="E12" s="362"/>
      <c r="F12" s="362"/>
    </row>
    <row r="13" spans="2:24" ht="5.25" customHeight="1">
      <c r="B13" s="173"/>
      <c r="C13" s="130"/>
      <c r="D13" s="130"/>
      <c r="E13" s="130"/>
      <c r="F13" s="130"/>
    </row>
    <row r="14" spans="2:24" ht="15" customHeight="1">
      <c r="B14" s="564" t="s">
        <v>482</v>
      </c>
      <c r="C14" s="564"/>
      <c r="D14" s="564"/>
      <c r="E14" s="564"/>
      <c r="F14" s="564"/>
    </row>
    <row r="15" spans="2:24" ht="11.25" customHeight="1">
      <c r="B15" s="590" t="s">
        <v>600</v>
      </c>
      <c r="C15" s="590"/>
      <c r="D15" s="590"/>
      <c r="E15" s="590"/>
      <c r="F15" s="590"/>
      <c r="G15" s="486"/>
      <c r="H15" s="486"/>
      <c r="I15" s="486"/>
      <c r="J15" s="486"/>
      <c r="K15" s="486"/>
      <c r="L15" s="486"/>
      <c r="M15" s="486"/>
      <c r="N15" s="486"/>
      <c r="O15" s="486"/>
      <c r="P15" s="486"/>
      <c r="Q15" s="486"/>
      <c r="R15" s="486"/>
      <c r="S15" s="486"/>
      <c r="T15" s="486"/>
      <c r="U15" s="486"/>
      <c r="V15" s="486"/>
      <c r="W15" s="486"/>
      <c r="X15" s="486"/>
    </row>
    <row r="16" spans="2:24" ht="15.75" customHeight="1">
      <c r="B16" s="590"/>
      <c r="C16" s="590"/>
      <c r="D16" s="590"/>
      <c r="E16" s="590"/>
      <c r="F16" s="590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6"/>
      <c r="X16" s="486"/>
    </row>
  </sheetData>
  <mergeCells count="15">
    <mergeCell ref="B15:F16"/>
    <mergeCell ref="B1:F1"/>
    <mergeCell ref="C7:D7"/>
    <mergeCell ref="E4:F4"/>
    <mergeCell ref="B14:F14"/>
    <mergeCell ref="E6:F6"/>
    <mergeCell ref="E7:F7"/>
    <mergeCell ref="C4:D4"/>
    <mergeCell ref="C6:D6"/>
    <mergeCell ref="C10:D10"/>
    <mergeCell ref="C8:D8"/>
    <mergeCell ref="C9:D9"/>
    <mergeCell ref="E8:F8"/>
    <mergeCell ref="E9:F9"/>
    <mergeCell ref="E10:F10"/>
  </mergeCells>
  <phoneticPr fontId="6" type="noConversion"/>
  <hyperlinks>
    <hyperlink ref="H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1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E24" sqref="E24"/>
      <selection pane="topRight" activeCell="E24" sqref="E24"/>
      <selection pane="bottomLeft" activeCell="E24" sqref="E24"/>
      <selection pane="bottomRight" activeCell="M2" sqref="M2"/>
    </sheetView>
  </sheetViews>
  <sheetFormatPr defaultRowHeight="11.25"/>
  <cols>
    <col min="1" max="1" width="6.7109375" style="73" customWidth="1"/>
    <col min="2" max="2" width="9.7109375" style="73" customWidth="1"/>
    <col min="3" max="11" width="11.7109375" style="73" customWidth="1"/>
    <col min="12" max="12" width="6.7109375" style="73" customWidth="1"/>
    <col min="13" max="13" width="14.5703125" style="73" bestFit="1" customWidth="1"/>
    <col min="14" max="16384" width="9.140625" style="73"/>
  </cols>
  <sheetData>
    <row r="1" spans="2:13" ht="21" customHeight="1">
      <c r="B1" s="523" t="s">
        <v>503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2:13" ht="21" customHeight="1">
      <c r="B2" s="108"/>
      <c r="C2" s="108"/>
      <c r="D2" s="108"/>
      <c r="E2" s="108"/>
      <c r="F2" s="108"/>
      <c r="G2" s="108"/>
      <c r="H2" s="108"/>
      <c r="I2" s="108"/>
      <c r="J2" s="108"/>
      <c r="K2" s="108"/>
      <c r="M2" s="430" t="s">
        <v>596</v>
      </c>
    </row>
    <row r="3" spans="2:13" ht="13.5" customHeight="1">
      <c r="B3" s="15" t="s">
        <v>222</v>
      </c>
      <c r="C3" s="74"/>
      <c r="F3" s="74"/>
      <c r="H3" s="74"/>
    </row>
    <row r="4" spans="2:13" ht="11.25" customHeight="1">
      <c r="B4" s="540" t="s">
        <v>0</v>
      </c>
      <c r="C4" s="555" t="s">
        <v>214</v>
      </c>
      <c r="D4" s="555"/>
      <c r="E4" s="555"/>
      <c r="F4" s="555" t="s">
        <v>41</v>
      </c>
      <c r="G4" s="555"/>
      <c r="H4" s="555"/>
      <c r="I4" s="555" t="s">
        <v>387</v>
      </c>
      <c r="J4" s="555"/>
      <c r="K4" s="561"/>
    </row>
    <row r="5" spans="2:13" ht="15.75" customHeight="1">
      <c r="B5" s="532"/>
      <c r="C5" s="556"/>
      <c r="D5" s="556"/>
      <c r="E5" s="556"/>
      <c r="F5" s="556"/>
      <c r="G5" s="556"/>
      <c r="H5" s="556"/>
      <c r="I5" s="556"/>
      <c r="J5" s="556"/>
      <c r="K5" s="595"/>
    </row>
    <row r="6" spans="2:13" ht="21" customHeight="1">
      <c r="B6" s="532"/>
      <c r="C6" s="363">
        <v>2022</v>
      </c>
      <c r="D6" s="363">
        <v>2023</v>
      </c>
      <c r="E6" s="364" t="s">
        <v>223</v>
      </c>
      <c r="F6" s="363">
        <v>2022</v>
      </c>
      <c r="G6" s="363">
        <v>2023</v>
      </c>
      <c r="H6" s="364" t="s">
        <v>223</v>
      </c>
      <c r="I6" s="363">
        <v>2022</v>
      </c>
      <c r="J6" s="363">
        <v>2023</v>
      </c>
      <c r="K6" s="365" t="s">
        <v>223</v>
      </c>
    </row>
    <row r="7" spans="2:13">
      <c r="B7" s="541"/>
      <c r="C7" s="542" t="s">
        <v>294</v>
      </c>
      <c r="D7" s="542"/>
      <c r="E7" s="366" t="s">
        <v>224</v>
      </c>
      <c r="F7" s="542" t="s">
        <v>243</v>
      </c>
      <c r="G7" s="542"/>
      <c r="H7" s="366" t="s">
        <v>224</v>
      </c>
      <c r="I7" s="542" t="s">
        <v>243</v>
      </c>
      <c r="J7" s="542"/>
      <c r="K7" s="367" t="s">
        <v>224</v>
      </c>
    </row>
    <row r="8" spans="2:13" ht="9" customHeight="1">
      <c r="B8" s="295"/>
      <c r="C8" s="295"/>
      <c r="D8" s="295"/>
      <c r="E8" s="368"/>
      <c r="F8" s="295"/>
      <c r="G8" s="295"/>
      <c r="H8" s="368"/>
      <c r="I8" s="295"/>
      <c r="J8" s="295"/>
      <c r="K8" s="368"/>
    </row>
    <row r="9" spans="2:13" ht="27" customHeight="1">
      <c r="B9" s="83" t="s">
        <v>14</v>
      </c>
      <c r="C9" s="75">
        <v>4710748.43</v>
      </c>
      <c r="D9" s="75">
        <v>4701846.74</v>
      </c>
      <c r="E9" s="76">
        <v>-0.18896551433971176</v>
      </c>
      <c r="F9" s="77">
        <v>15561448.592200002</v>
      </c>
      <c r="G9" s="77">
        <v>18224883.379999995</v>
      </c>
      <c r="H9" s="76">
        <v>17.115596739078743</v>
      </c>
      <c r="I9" s="218">
        <v>3.3033919818554187</v>
      </c>
      <c r="J9" s="218">
        <v>3.8761117466793471</v>
      </c>
      <c r="K9" s="76">
        <v>17.336683417085432</v>
      </c>
    </row>
    <row r="10" spans="2:13" ht="27" customHeight="1">
      <c r="B10" s="84" t="s">
        <v>2</v>
      </c>
      <c r="C10" s="78">
        <v>173425.5</v>
      </c>
      <c r="D10" s="78">
        <v>220685.3</v>
      </c>
      <c r="E10" s="76">
        <v>27.250779153008065</v>
      </c>
      <c r="F10" s="78">
        <v>621938.31000000006</v>
      </c>
      <c r="G10" s="78">
        <v>920593.57</v>
      </c>
      <c r="H10" s="76">
        <v>48.020077746939215</v>
      </c>
      <c r="I10" s="201">
        <v>3.5861987423994743</v>
      </c>
      <c r="J10" s="201">
        <v>4.1715219364407146</v>
      </c>
      <c r="K10" s="76">
        <v>16.32089677095534</v>
      </c>
    </row>
    <row r="11" spans="2:13" ht="27" customHeight="1">
      <c r="B11" s="84" t="s">
        <v>3</v>
      </c>
      <c r="C11" s="78">
        <v>277140.8</v>
      </c>
      <c r="D11" s="78">
        <v>212914.3</v>
      </c>
      <c r="E11" s="76">
        <v>-23.174682327538932</v>
      </c>
      <c r="F11" s="78">
        <v>1012220.5199999999</v>
      </c>
      <c r="G11" s="78">
        <v>1172789.8400000001</v>
      </c>
      <c r="H11" s="76">
        <v>15.863076950860467</v>
      </c>
      <c r="I11" s="201">
        <v>3.6523691928434929</v>
      </c>
      <c r="J11" s="201">
        <v>5.5082718258003345</v>
      </c>
      <c r="K11" s="76">
        <v>50.813163946993754</v>
      </c>
    </row>
    <row r="12" spans="2:13" ht="27" customHeight="1">
      <c r="B12" s="84" t="s">
        <v>4</v>
      </c>
      <c r="C12" s="78">
        <v>349777.3</v>
      </c>
      <c r="D12" s="78">
        <v>375981.45</v>
      </c>
      <c r="E12" s="76">
        <v>7.4916668405868636</v>
      </c>
      <c r="F12" s="78">
        <v>1370076.9</v>
      </c>
      <c r="G12" s="78">
        <v>2081718.05</v>
      </c>
      <c r="H12" s="76">
        <v>51.94169392973491</v>
      </c>
      <c r="I12" s="201">
        <v>3.9169977582879163</v>
      </c>
      <c r="J12" s="201">
        <v>5.5367573320439076</v>
      </c>
      <c r="K12" s="76">
        <v>41.353076333929039</v>
      </c>
    </row>
    <row r="13" spans="2:13" ht="27" customHeight="1">
      <c r="B13" s="84" t="s">
        <v>5</v>
      </c>
      <c r="C13" s="78">
        <v>676636.69999999972</v>
      </c>
      <c r="D13" s="78">
        <v>592754.76000000024</v>
      </c>
      <c r="E13" s="76">
        <v>-12.396894818149818</v>
      </c>
      <c r="F13" s="78">
        <v>2394294.580000001</v>
      </c>
      <c r="G13" s="78">
        <v>2573125.23</v>
      </c>
      <c r="H13" s="76">
        <v>7.4690329040464132</v>
      </c>
      <c r="I13" s="201">
        <v>3.5385230804063719</v>
      </c>
      <c r="J13" s="201">
        <v>4.3409608891204838</v>
      </c>
      <c r="K13" s="76">
        <v>22.679101314116167</v>
      </c>
    </row>
    <row r="14" spans="2:13" ht="27" customHeight="1">
      <c r="B14" s="84" t="s">
        <v>6</v>
      </c>
      <c r="C14" s="78">
        <v>984022.6</v>
      </c>
      <c r="D14" s="78">
        <v>650750.19999999995</v>
      </c>
      <c r="E14" s="76">
        <v>-33.868368470398956</v>
      </c>
      <c r="F14" s="78">
        <v>2899605.34</v>
      </c>
      <c r="G14" s="78">
        <v>2529053.4</v>
      </c>
      <c r="H14" s="76">
        <v>-12.779392246532417</v>
      </c>
      <c r="I14" s="201">
        <v>2.9466857163646445</v>
      </c>
      <c r="J14" s="201">
        <v>3.8863659204407468</v>
      </c>
      <c r="K14" s="76">
        <v>31.889910747615978</v>
      </c>
    </row>
    <row r="15" spans="2:13" ht="27" customHeight="1">
      <c r="B15" s="84" t="s">
        <v>7</v>
      </c>
      <c r="C15" s="78">
        <v>515817.85</v>
      </c>
      <c r="D15" s="78">
        <v>367438.08000000013</v>
      </c>
      <c r="E15" s="76">
        <v>-28.765923862464238</v>
      </c>
      <c r="F15" s="78">
        <v>1691352.15</v>
      </c>
      <c r="G15" s="78">
        <v>1586712.35</v>
      </c>
      <c r="H15" s="76">
        <v>-6.1867541895400002</v>
      </c>
      <c r="I15" s="201">
        <v>3.2789717339173121</v>
      </c>
      <c r="J15" s="201">
        <v>4.3183122173945598</v>
      </c>
      <c r="K15" s="76">
        <v>31.695638914303139</v>
      </c>
    </row>
    <row r="16" spans="2:13" ht="27" customHeight="1">
      <c r="B16" s="84" t="s">
        <v>8</v>
      </c>
      <c r="C16" s="78">
        <v>493523.5</v>
      </c>
      <c r="D16" s="78">
        <v>386236</v>
      </c>
      <c r="E16" s="76">
        <v>-21.739086385957307</v>
      </c>
      <c r="F16" s="78">
        <v>1633927.9</v>
      </c>
      <c r="G16" s="78">
        <v>1486303.85</v>
      </c>
      <c r="H16" s="76">
        <v>-9.0349182482286849</v>
      </c>
      <c r="I16" s="201">
        <v>3.3107398127951351</v>
      </c>
      <c r="J16" s="201">
        <v>3.8481753383941428</v>
      </c>
      <c r="K16" s="76">
        <v>16.235237261002201</v>
      </c>
    </row>
    <row r="17" spans="2:11" ht="27" customHeight="1">
      <c r="B17" s="84" t="s">
        <v>9</v>
      </c>
      <c r="C17" s="78">
        <v>300244.37</v>
      </c>
      <c r="D17" s="78">
        <v>830484.99999999942</v>
      </c>
      <c r="E17" s="76">
        <v>176.60302173193122</v>
      </c>
      <c r="F17" s="78">
        <v>955949.4</v>
      </c>
      <c r="G17" s="78">
        <v>1937967.52</v>
      </c>
      <c r="H17" s="76">
        <v>102.72699789340317</v>
      </c>
      <c r="I17" s="201">
        <v>3.183904497526465</v>
      </c>
      <c r="J17" s="201">
        <v>2.3335370536493754</v>
      </c>
      <c r="K17" s="76">
        <v>-26.709381576054525</v>
      </c>
    </row>
    <row r="18" spans="2:11" ht="27" customHeight="1">
      <c r="B18" s="84" t="s">
        <v>10</v>
      </c>
      <c r="C18" s="78">
        <v>350989.95000000036</v>
      </c>
      <c r="D18" s="78">
        <v>523819.28999999986</v>
      </c>
      <c r="E18" s="76">
        <v>49.240538083782724</v>
      </c>
      <c r="F18" s="78">
        <v>1073735.1799999997</v>
      </c>
      <c r="G18" s="78">
        <v>1499026.85</v>
      </c>
      <c r="H18" s="76">
        <v>39.608618393224319</v>
      </c>
      <c r="I18" s="201">
        <v>3.0591621782902862</v>
      </c>
      <c r="J18" s="201">
        <v>2.8617251762530556</v>
      </c>
      <c r="K18" s="76">
        <v>-6.4559361924686254</v>
      </c>
    </row>
    <row r="19" spans="2:11" ht="27" customHeight="1">
      <c r="B19" s="84" t="s">
        <v>11</v>
      </c>
      <c r="C19" s="78">
        <v>234381.6</v>
      </c>
      <c r="D19" s="78">
        <v>215651.48999999993</v>
      </c>
      <c r="E19" s="76">
        <v>-7.9912885653140027</v>
      </c>
      <c r="F19" s="78">
        <v>713547.59</v>
      </c>
      <c r="G19" s="78">
        <v>921770.80000000028</v>
      </c>
      <c r="H19" s="76">
        <v>29.181404704905532</v>
      </c>
      <c r="I19" s="201">
        <v>3.0443839874802459</v>
      </c>
      <c r="J19" s="201">
        <v>4.2743539587878594</v>
      </c>
      <c r="K19" s="76">
        <v>40.402049664958618</v>
      </c>
    </row>
    <row r="20" spans="2:11" ht="27" customHeight="1">
      <c r="B20" s="84" t="s">
        <v>12</v>
      </c>
      <c r="C20" s="78">
        <v>298104.96000000002</v>
      </c>
      <c r="D20" s="78">
        <v>221031.73000000007</v>
      </c>
      <c r="E20" s="76">
        <v>-25.854393700795853</v>
      </c>
      <c r="F20" s="78">
        <v>996416.21</v>
      </c>
      <c r="G20" s="78">
        <v>1015533.3799999986</v>
      </c>
      <c r="H20" s="76">
        <v>1.9185928338118829</v>
      </c>
      <c r="I20" s="201">
        <v>3.3425012787442379</v>
      </c>
      <c r="J20" s="201">
        <v>4.5945140093686927</v>
      </c>
      <c r="K20" s="76">
        <v>37.456993268511596</v>
      </c>
    </row>
    <row r="21" spans="2:11" s="74" customFormat="1" ht="27" customHeight="1">
      <c r="B21" s="84" t="s">
        <v>13</v>
      </c>
      <c r="C21" s="78">
        <v>56683.299999999996</v>
      </c>
      <c r="D21" s="78">
        <v>104099.14000000001</v>
      </c>
      <c r="E21" s="76">
        <v>83.650457895006099</v>
      </c>
      <c r="F21" s="78">
        <v>198384.5122</v>
      </c>
      <c r="G21" s="78">
        <v>500288.53999999992</v>
      </c>
      <c r="H21" s="76">
        <v>152.18124865293791</v>
      </c>
      <c r="I21" s="201">
        <v>3.4998758399740315</v>
      </c>
      <c r="J21" s="201">
        <v>4.8058854280640535</v>
      </c>
      <c r="K21" s="76">
        <v>37.315351867196213</v>
      </c>
    </row>
    <row r="22" spans="2:11" s="74" customFormat="1" ht="9" customHeight="1">
      <c r="B22" s="84"/>
      <c r="C22" s="78"/>
      <c r="D22" s="78"/>
      <c r="E22" s="76"/>
      <c r="F22" s="78"/>
      <c r="G22" s="78"/>
      <c r="H22" s="76"/>
      <c r="I22" s="201"/>
      <c r="J22" s="201"/>
      <c r="K22" s="158"/>
    </row>
    <row r="23" spans="2:11" s="74" customFormat="1" ht="3" customHeight="1">
      <c r="B23" s="325"/>
      <c r="C23" s="309"/>
      <c r="D23" s="309"/>
      <c r="E23" s="369"/>
      <c r="F23" s="309"/>
      <c r="G23" s="309"/>
      <c r="H23" s="369"/>
      <c r="I23" s="370"/>
      <c r="J23" s="370"/>
      <c r="K23" s="371"/>
    </row>
    <row r="24" spans="2:11" s="74" customFormat="1" ht="5.25" customHeight="1">
      <c r="B24" s="84"/>
      <c r="C24" s="78"/>
      <c r="D24" s="78"/>
      <c r="E24" s="76"/>
      <c r="F24" s="78"/>
      <c r="G24" s="78"/>
      <c r="H24" s="76"/>
      <c r="I24" s="201"/>
      <c r="J24" s="201"/>
      <c r="K24" s="158"/>
    </row>
    <row r="25" spans="2:11" ht="12.75" customHeight="1">
      <c r="B25" s="518" t="s">
        <v>484</v>
      </c>
      <c r="C25" s="518"/>
      <c r="D25" s="518"/>
      <c r="E25" s="518"/>
      <c r="F25" s="518"/>
      <c r="G25" s="518"/>
      <c r="H25" s="518"/>
      <c r="I25" s="518"/>
      <c r="J25" s="518"/>
      <c r="K25" s="518"/>
    </row>
    <row r="26" spans="2:11">
      <c r="C26" s="80"/>
      <c r="D26" s="81"/>
      <c r="F26" s="80"/>
      <c r="G26" s="80"/>
      <c r="H26" s="80"/>
      <c r="I26" s="80"/>
    </row>
    <row r="27" spans="2:11">
      <c r="C27" s="80"/>
      <c r="D27" s="81"/>
      <c r="F27" s="80"/>
      <c r="G27" s="80"/>
      <c r="H27" s="80"/>
      <c r="I27" s="80"/>
    </row>
    <row r="28" spans="2:11">
      <c r="C28" s="80"/>
      <c r="D28" s="81"/>
      <c r="F28" s="80"/>
      <c r="G28" s="80"/>
      <c r="H28" s="80"/>
      <c r="I28" s="80"/>
    </row>
    <row r="29" spans="2:11">
      <c r="C29" s="80"/>
      <c r="D29" s="81"/>
      <c r="F29" s="80"/>
      <c r="G29" s="80"/>
      <c r="H29" s="80"/>
      <c r="I29" s="80"/>
    </row>
    <row r="30" spans="2:11">
      <c r="C30" s="80"/>
      <c r="D30" s="81"/>
      <c r="F30" s="80"/>
      <c r="G30" s="80"/>
      <c r="H30" s="80"/>
      <c r="I30" s="80"/>
    </row>
    <row r="31" spans="2:11">
      <c r="C31" s="80"/>
      <c r="D31" s="81"/>
      <c r="F31" s="80"/>
      <c r="G31" s="80"/>
      <c r="H31" s="80"/>
      <c r="I31" s="80"/>
    </row>
    <row r="32" spans="2:11">
      <c r="C32" s="80"/>
      <c r="D32" s="81"/>
      <c r="F32" s="80"/>
      <c r="G32" s="80"/>
      <c r="H32" s="80"/>
      <c r="I32" s="80"/>
    </row>
    <row r="33" spans="3:9">
      <c r="C33" s="80"/>
      <c r="D33" s="81"/>
      <c r="F33" s="80"/>
      <c r="G33" s="80"/>
      <c r="H33" s="80"/>
      <c r="I33" s="80"/>
    </row>
    <row r="34" spans="3:9">
      <c r="C34" s="80"/>
      <c r="D34" s="81"/>
      <c r="F34" s="80"/>
      <c r="G34" s="80"/>
      <c r="H34" s="80" t="s">
        <v>79</v>
      </c>
      <c r="I34" s="80"/>
    </row>
    <row r="35" spans="3:9">
      <c r="C35" s="80"/>
      <c r="D35" s="81"/>
      <c r="F35" s="80"/>
      <c r="G35" s="80"/>
      <c r="H35" s="80"/>
      <c r="I35" s="80"/>
    </row>
    <row r="36" spans="3:9">
      <c r="C36" s="80"/>
      <c r="D36" s="81"/>
      <c r="F36" s="80"/>
      <c r="G36" s="80"/>
      <c r="H36" s="80"/>
      <c r="I36" s="80"/>
    </row>
    <row r="37" spans="3:9">
      <c r="C37" s="80"/>
      <c r="D37" s="81"/>
      <c r="F37" s="80"/>
      <c r="G37" s="80"/>
      <c r="H37" s="80"/>
      <c r="I37" s="80"/>
    </row>
    <row r="38" spans="3:9">
      <c r="C38" s="80"/>
      <c r="D38" s="81"/>
      <c r="F38" s="80"/>
      <c r="G38" s="80"/>
      <c r="H38" s="80"/>
      <c r="I38" s="80"/>
    </row>
    <row r="39" spans="3:9">
      <c r="C39" s="80"/>
      <c r="D39" s="81"/>
      <c r="F39" s="80"/>
      <c r="G39" s="80"/>
      <c r="H39" s="80"/>
      <c r="I39" s="80"/>
    </row>
    <row r="40" spans="3:9">
      <c r="C40" s="80"/>
      <c r="D40" s="81"/>
      <c r="F40" s="80"/>
      <c r="G40" s="80"/>
      <c r="H40" s="80"/>
      <c r="I40" s="80"/>
    </row>
    <row r="41" spans="3:9">
      <c r="C41" s="80"/>
      <c r="D41" s="81"/>
      <c r="F41" s="80"/>
      <c r="G41" s="80"/>
      <c r="H41" s="80"/>
      <c r="I41" s="80"/>
    </row>
    <row r="42" spans="3:9">
      <c r="C42" s="80"/>
      <c r="D42" s="81"/>
      <c r="F42" s="80"/>
      <c r="G42" s="80"/>
      <c r="H42" s="80"/>
      <c r="I42" s="80"/>
    </row>
    <row r="43" spans="3:9">
      <c r="C43" s="80"/>
      <c r="D43" s="81"/>
      <c r="F43" s="80"/>
      <c r="G43" s="80"/>
      <c r="H43" s="80"/>
      <c r="I43" s="80"/>
    </row>
    <row r="44" spans="3:9">
      <c r="C44" s="80"/>
      <c r="D44" s="81"/>
      <c r="F44" s="80"/>
      <c r="G44" s="80"/>
      <c r="H44" s="80"/>
      <c r="I44" s="80"/>
    </row>
    <row r="45" spans="3:9">
      <c r="C45" s="80"/>
      <c r="D45" s="81"/>
      <c r="F45" s="80"/>
      <c r="G45" s="80"/>
      <c r="H45" s="80"/>
      <c r="I45" s="80"/>
    </row>
    <row r="46" spans="3:9">
      <c r="C46" s="80"/>
      <c r="D46" s="81"/>
      <c r="F46" s="80"/>
      <c r="G46" s="80"/>
      <c r="H46" s="80"/>
      <c r="I46" s="80"/>
    </row>
    <row r="47" spans="3:9">
      <c r="C47" s="80"/>
      <c r="D47" s="81"/>
      <c r="F47" s="80"/>
      <c r="G47" s="80"/>
      <c r="H47" s="80"/>
      <c r="I47" s="80"/>
    </row>
    <row r="48" spans="3:9">
      <c r="C48" s="80"/>
      <c r="D48" s="81"/>
      <c r="F48" s="80"/>
      <c r="G48" s="80"/>
      <c r="H48" s="80"/>
      <c r="I48" s="80"/>
    </row>
    <row r="49" spans="3:9">
      <c r="C49" s="80"/>
      <c r="D49" s="81"/>
      <c r="F49" s="80"/>
      <c r="G49" s="80"/>
      <c r="H49" s="80"/>
      <c r="I49" s="80"/>
    </row>
    <row r="50" spans="3:9">
      <c r="C50" s="80"/>
      <c r="D50" s="81"/>
      <c r="F50" s="80"/>
      <c r="G50" s="80"/>
      <c r="H50" s="80"/>
      <c r="I50" s="80"/>
    </row>
    <row r="51" spans="3:9">
      <c r="C51" s="80"/>
      <c r="D51" s="81"/>
      <c r="F51" s="80"/>
      <c r="G51" s="80"/>
      <c r="H51" s="80"/>
      <c r="I51" s="80"/>
    </row>
    <row r="52" spans="3:9">
      <c r="C52" s="80"/>
      <c r="D52" s="81"/>
      <c r="F52" s="80"/>
      <c r="G52" s="80"/>
      <c r="H52" s="80"/>
      <c r="I52" s="80"/>
    </row>
    <row r="53" spans="3:9">
      <c r="C53" s="80"/>
      <c r="D53" s="81"/>
      <c r="F53" s="80"/>
      <c r="G53" s="80"/>
      <c r="H53" s="80"/>
      <c r="I53" s="80"/>
    </row>
    <row r="54" spans="3:9">
      <c r="C54" s="80"/>
      <c r="D54" s="81"/>
      <c r="F54" s="80"/>
      <c r="G54" s="80"/>
      <c r="H54" s="80"/>
      <c r="I54" s="80"/>
    </row>
    <row r="55" spans="3:9">
      <c r="C55" s="80"/>
      <c r="D55" s="81"/>
      <c r="F55" s="80"/>
      <c r="G55" s="80"/>
      <c r="H55" s="80"/>
      <c r="I55" s="80"/>
    </row>
    <row r="56" spans="3:9">
      <c r="C56" s="80"/>
      <c r="D56" s="81"/>
      <c r="F56" s="80"/>
      <c r="G56" s="80"/>
      <c r="H56" s="80"/>
      <c r="I56" s="80"/>
    </row>
    <row r="57" spans="3:9">
      <c r="C57" s="80"/>
      <c r="D57" s="81"/>
      <c r="F57" s="80"/>
      <c r="G57" s="80"/>
      <c r="H57" s="80"/>
      <c r="I57" s="80"/>
    </row>
    <row r="58" spans="3:9">
      <c r="C58" s="80"/>
      <c r="D58" s="80"/>
      <c r="F58" s="80"/>
      <c r="G58" s="80"/>
      <c r="H58" s="80"/>
      <c r="I58" s="80"/>
    </row>
    <row r="59" spans="3:9">
      <c r="C59" s="80"/>
      <c r="D59" s="80"/>
      <c r="F59" s="80"/>
      <c r="G59" s="80"/>
      <c r="H59" s="80"/>
      <c r="I59" s="80"/>
    </row>
    <row r="60" spans="3:9">
      <c r="C60" s="80"/>
      <c r="D60" s="80"/>
      <c r="F60" s="80"/>
      <c r="G60" s="80"/>
      <c r="H60" s="80"/>
      <c r="I60" s="80"/>
    </row>
    <row r="61" spans="3:9">
      <c r="C61" s="80"/>
      <c r="D61" s="80"/>
      <c r="F61" s="80"/>
      <c r="G61" s="80"/>
      <c r="H61" s="80"/>
      <c r="I61" s="80"/>
    </row>
    <row r="62" spans="3:9">
      <c r="C62" s="80"/>
      <c r="D62" s="80"/>
      <c r="F62" s="80"/>
      <c r="G62" s="80"/>
      <c r="H62" s="80"/>
      <c r="I62" s="80"/>
    </row>
    <row r="63" spans="3:9">
      <c r="C63" s="80"/>
      <c r="D63" s="80"/>
      <c r="F63" s="80"/>
      <c r="G63" s="80"/>
      <c r="H63" s="80"/>
      <c r="I63" s="80"/>
    </row>
    <row r="64" spans="3:9">
      <c r="C64" s="80"/>
      <c r="D64" s="80"/>
      <c r="F64" s="80"/>
      <c r="G64" s="80"/>
      <c r="H64" s="80"/>
      <c r="I64" s="80"/>
    </row>
    <row r="65" spans="3:9">
      <c r="C65" s="80"/>
      <c r="D65" s="80"/>
      <c r="F65" s="80"/>
      <c r="G65" s="80"/>
      <c r="H65" s="80"/>
      <c r="I65" s="80"/>
    </row>
    <row r="66" spans="3:9">
      <c r="C66" s="80"/>
      <c r="D66" s="80"/>
      <c r="F66" s="80"/>
      <c r="G66" s="80"/>
      <c r="H66" s="80"/>
      <c r="I66" s="80"/>
    </row>
    <row r="67" spans="3:9">
      <c r="C67" s="80"/>
      <c r="D67" s="80"/>
      <c r="F67" s="80"/>
      <c r="G67" s="80"/>
      <c r="H67" s="80"/>
      <c r="I67" s="80"/>
    </row>
    <row r="68" spans="3:9">
      <c r="C68" s="80"/>
      <c r="D68" s="80"/>
      <c r="F68" s="80"/>
      <c r="G68" s="80"/>
      <c r="H68" s="80"/>
      <c r="I68" s="80"/>
    </row>
    <row r="69" spans="3:9">
      <c r="C69" s="80"/>
      <c r="D69" s="80"/>
      <c r="F69" s="80"/>
      <c r="G69" s="80"/>
      <c r="H69" s="80"/>
      <c r="I69" s="80"/>
    </row>
    <row r="70" spans="3:9">
      <c r="C70" s="80"/>
      <c r="D70" s="80"/>
      <c r="F70" s="80"/>
      <c r="G70" s="80"/>
      <c r="H70" s="80"/>
      <c r="I70" s="80"/>
    </row>
    <row r="71" spans="3:9">
      <c r="C71" s="80"/>
      <c r="D71" s="80"/>
      <c r="F71" s="80"/>
      <c r="G71" s="80"/>
      <c r="H71" s="80"/>
      <c r="I71" s="80"/>
    </row>
    <row r="72" spans="3:9">
      <c r="C72" s="80"/>
      <c r="D72" s="80"/>
      <c r="F72" s="80"/>
      <c r="G72" s="80"/>
      <c r="H72" s="80"/>
      <c r="I72" s="80"/>
    </row>
    <row r="73" spans="3:9">
      <c r="C73" s="80"/>
      <c r="D73" s="80"/>
      <c r="F73" s="80"/>
      <c r="G73" s="80"/>
      <c r="H73" s="80"/>
      <c r="I73" s="80"/>
    </row>
    <row r="74" spans="3:9">
      <c r="C74" s="80"/>
      <c r="D74" s="80"/>
      <c r="F74" s="80"/>
      <c r="G74" s="80"/>
      <c r="H74" s="80"/>
      <c r="I74" s="80"/>
    </row>
    <row r="75" spans="3:9">
      <c r="C75" s="80"/>
      <c r="D75" s="80"/>
      <c r="F75" s="80"/>
      <c r="G75" s="80"/>
      <c r="H75" s="80"/>
      <c r="I75" s="80"/>
    </row>
    <row r="76" spans="3:9">
      <c r="C76" s="80"/>
      <c r="D76" s="80"/>
      <c r="F76" s="80"/>
      <c r="G76" s="80"/>
      <c r="H76" s="80"/>
      <c r="I76" s="80"/>
    </row>
    <row r="77" spans="3:9">
      <c r="C77" s="80"/>
      <c r="D77" s="80"/>
      <c r="F77" s="80"/>
      <c r="G77" s="80"/>
      <c r="H77" s="80"/>
      <c r="I77" s="80"/>
    </row>
    <row r="78" spans="3:9">
      <c r="C78" s="80"/>
      <c r="D78" s="80"/>
      <c r="F78" s="80"/>
      <c r="G78" s="80"/>
      <c r="H78" s="80"/>
      <c r="I78" s="80"/>
    </row>
    <row r="79" spans="3:9">
      <c r="C79" s="80"/>
      <c r="D79" s="80"/>
      <c r="F79" s="80"/>
      <c r="G79" s="80"/>
      <c r="H79" s="80"/>
      <c r="I79" s="80"/>
    </row>
    <row r="80" spans="3:9">
      <c r="C80" s="80"/>
      <c r="D80" s="80"/>
      <c r="F80" s="80"/>
      <c r="G80" s="80"/>
      <c r="H80" s="80"/>
      <c r="I80" s="80"/>
    </row>
    <row r="81" spans="3:9">
      <c r="C81" s="80"/>
      <c r="D81" s="80"/>
      <c r="F81" s="80"/>
      <c r="G81" s="80"/>
      <c r="H81" s="80"/>
      <c r="I81" s="80"/>
    </row>
    <row r="82" spans="3:9">
      <c r="C82" s="80"/>
      <c r="D82" s="80"/>
      <c r="F82" s="80"/>
      <c r="G82" s="80"/>
      <c r="H82" s="80"/>
      <c r="I82" s="80"/>
    </row>
    <row r="83" spans="3:9">
      <c r="C83" s="80"/>
      <c r="D83" s="80"/>
      <c r="F83" s="80"/>
      <c r="G83" s="80"/>
      <c r="H83" s="80"/>
      <c r="I83" s="80"/>
    </row>
    <row r="84" spans="3:9">
      <c r="C84" s="80"/>
      <c r="D84" s="80"/>
      <c r="F84" s="80"/>
      <c r="G84" s="80"/>
      <c r="H84" s="80"/>
      <c r="I84" s="80"/>
    </row>
    <row r="85" spans="3:9">
      <c r="C85" s="80"/>
      <c r="D85" s="80"/>
      <c r="F85" s="80"/>
      <c r="G85" s="80"/>
      <c r="H85" s="80"/>
      <c r="I85" s="80"/>
    </row>
    <row r="86" spans="3:9">
      <c r="C86" s="80"/>
      <c r="D86" s="80"/>
      <c r="F86" s="80"/>
      <c r="G86" s="80"/>
      <c r="H86" s="80"/>
      <c r="I86" s="80"/>
    </row>
    <row r="87" spans="3:9">
      <c r="C87" s="80"/>
      <c r="D87" s="80"/>
      <c r="F87" s="80"/>
      <c r="G87" s="80"/>
      <c r="H87" s="80"/>
      <c r="I87" s="80"/>
    </row>
    <row r="88" spans="3:9">
      <c r="C88" s="80"/>
      <c r="D88" s="80"/>
      <c r="F88" s="80"/>
      <c r="G88" s="80"/>
      <c r="H88" s="80"/>
      <c r="I88" s="80"/>
    </row>
    <row r="89" spans="3:9">
      <c r="C89" s="80"/>
      <c r="D89" s="80"/>
      <c r="F89" s="80"/>
      <c r="G89" s="80"/>
      <c r="H89" s="80"/>
      <c r="I89" s="80"/>
    </row>
    <row r="90" spans="3:9">
      <c r="C90" s="80"/>
      <c r="D90" s="80"/>
      <c r="F90" s="80"/>
      <c r="G90" s="80"/>
      <c r="H90" s="80"/>
      <c r="I90" s="80"/>
    </row>
    <row r="91" spans="3:9">
      <c r="C91" s="80"/>
      <c r="D91" s="80"/>
      <c r="F91" s="80"/>
      <c r="G91" s="80"/>
      <c r="H91" s="80"/>
    </row>
    <row r="92" spans="3:9">
      <c r="C92" s="80"/>
      <c r="D92" s="80"/>
      <c r="F92" s="80"/>
      <c r="G92" s="80"/>
      <c r="H92" s="80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6" type="noConversion"/>
  <hyperlinks>
    <hyperlink ref="M2" location="Indice!A1" tooltip="(voltar ao índice)" display="Indice!A1" xr:uid="{00000000-0004-0000-1600-000000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2"/>
  <dimension ref="B1:DO279"/>
  <sheetViews>
    <sheetView zoomScaleNormal="100" workbookViewId="0">
      <pane xSplit="2" ySplit="1" topLeftCell="C2" activePane="bottomRight" state="frozen"/>
      <selection activeCell="E24" sqref="E24"/>
      <selection pane="topRight" activeCell="E24" sqref="E24"/>
      <selection pane="bottomLeft" activeCell="E24" sqref="E24"/>
      <selection pane="bottomRight" activeCell="N2" sqref="N2"/>
    </sheetView>
  </sheetViews>
  <sheetFormatPr defaultRowHeight="11.25"/>
  <cols>
    <col min="1" max="1" width="6.5703125" style="73" customWidth="1"/>
    <col min="2" max="2" width="19.5703125" style="14" customWidth="1"/>
    <col min="3" max="12" width="9.7109375" style="14" customWidth="1"/>
    <col min="13" max="13" width="6.7109375" style="73" customWidth="1"/>
    <col min="14" max="14" width="14.5703125" style="14" bestFit="1" customWidth="1"/>
    <col min="15" max="15" width="7.7109375" style="14" customWidth="1"/>
    <col min="16" max="17" width="12" style="14" customWidth="1"/>
    <col min="18" max="18" width="7.7109375" style="14" customWidth="1"/>
    <col min="19" max="20" width="12" style="14" customWidth="1"/>
    <col min="21" max="21" width="7.7109375" style="14" customWidth="1"/>
    <col min="22" max="24" width="12" style="14" customWidth="1"/>
    <col min="25" max="25" width="21.140625" style="14" customWidth="1"/>
    <col min="26" max="26" width="12" style="14" customWidth="1"/>
    <col min="27" max="27" width="7.85546875" style="14" customWidth="1"/>
    <col min="28" max="28" width="12" style="14" customWidth="1"/>
    <col min="29" max="29" width="7.7109375" style="14" customWidth="1"/>
    <col min="30" max="31" width="12" style="14" customWidth="1"/>
    <col min="32" max="32" width="7.7109375" style="14" customWidth="1"/>
    <col min="33" max="34" width="12" style="14" customWidth="1"/>
    <col min="35" max="35" width="7.7109375" style="14" customWidth="1"/>
    <col min="36" max="37" width="12" style="14" customWidth="1"/>
    <col min="38" max="38" width="9.140625" style="14"/>
    <col min="39" max="39" width="21" style="14" customWidth="1"/>
    <col min="40" max="40" width="11.85546875" style="14" customWidth="1"/>
    <col min="41" max="41" width="7.7109375" style="14" customWidth="1"/>
    <col min="42" max="42" width="12" style="14" customWidth="1"/>
    <col min="43" max="43" width="7.7109375" style="14" customWidth="1"/>
    <col min="44" max="45" width="11.85546875" style="14" customWidth="1"/>
    <col min="46" max="46" width="7.7109375" style="14" customWidth="1"/>
    <col min="47" max="47" width="11.85546875" style="14" customWidth="1"/>
    <col min="48" max="48" width="11.7109375" style="14" customWidth="1"/>
    <col min="49" max="49" width="7.7109375" style="14" customWidth="1"/>
    <col min="50" max="51" width="11.85546875" style="14" customWidth="1"/>
    <col min="52" max="52" width="9.140625" style="14"/>
    <col min="53" max="53" width="26.85546875" style="14" customWidth="1"/>
    <col min="54" max="54" width="11.7109375" style="14" customWidth="1"/>
    <col min="55" max="55" width="6.42578125" style="14" customWidth="1"/>
    <col min="56" max="56" width="11.7109375" style="14" customWidth="1"/>
    <col min="57" max="57" width="6.42578125" style="14" customWidth="1"/>
    <col min="58" max="59" width="11.7109375" style="14" customWidth="1"/>
    <col min="60" max="60" width="6.42578125" style="14" customWidth="1"/>
    <col min="61" max="62" width="11.7109375" style="14" customWidth="1"/>
    <col min="63" max="63" width="6.42578125" style="14" customWidth="1"/>
    <col min="64" max="65" width="9.7109375" style="14" customWidth="1"/>
    <col min="66" max="66" width="13" style="14" customWidth="1"/>
    <col min="67" max="115" width="9.140625" style="14"/>
    <col min="116" max="16384" width="9.140625" style="73"/>
  </cols>
  <sheetData>
    <row r="1" spans="2:115" ht="21" customHeight="1">
      <c r="B1" s="523" t="s">
        <v>504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85"/>
    </row>
    <row r="2" spans="2:115" ht="24" customHeight="1">
      <c r="B2" s="569"/>
      <c r="C2" s="569"/>
      <c r="D2" s="569"/>
      <c r="E2" s="569"/>
      <c r="F2" s="569"/>
      <c r="G2" s="569"/>
      <c r="H2" s="569"/>
      <c r="I2" s="569"/>
      <c r="J2" s="569"/>
      <c r="K2" s="569"/>
      <c r="L2" s="569"/>
      <c r="M2" s="85"/>
      <c r="N2" s="430" t="s">
        <v>596</v>
      </c>
    </row>
    <row r="3" spans="2:115" ht="12.75" customHeight="1">
      <c r="B3" s="12" t="s">
        <v>222</v>
      </c>
      <c r="C3" s="86"/>
      <c r="D3" s="87"/>
      <c r="E3" s="87"/>
      <c r="F3" s="86"/>
      <c r="G3" s="86"/>
      <c r="H3" s="86"/>
      <c r="I3" s="86"/>
      <c r="J3" s="87"/>
      <c r="K3" s="87"/>
      <c r="L3" s="86"/>
      <c r="M3" s="14"/>
    </row>
    <row r="4" spans="2:115" ht="21" customHeight="1">
      <c r="B4" s="540" t="s">
        <v>39</v>
      </c>
      <c r="C4" s="538" t="s">
        <v>2</v>
      </c>
      <c r="D4" s="538"/>
      <c r="E4" s="538"/>
      <c r="F4" s="538"/>
      <c r="G4" s="538"/>
      <c r="H4" s="538"/>
      <c r="I4" s="538"/>
      <c r="J4" s="538"/>
      <c r="K4" s="538"/>
      <c r="L4" s="539"/>
      <c r="M4" s="14"/>
    </row>
    <row r="5" spans="2:115" ht="21" customHeight="1">
      <c r="B5" s="532"/>
      <c r="C5" s="545" t="s">
        <v>295</v>
      </c>
      <c r="D5" s="545"/>
      <c r="E5" s="545"/>
      <c r="F5" s="545"/>
      <c r="G5" s="596" t="s">
        <v>244</v>
      </c>
      <c r="H5" s="596"/>
      <c r="I5" s="596"/>
      <c r="J5" s="596"/>
      <c r="K5" s="545" t="s">
        <v>1</v>
      </c>
      <c r="L5" s="531"/>
      <c r="M5" s="14"/>
    </row>
    <row r="6" spans="2:115" ht="21" customHeight="1">
      <c r="B6" s="541"/>
      <c r="C6" s="314">
        <v>2022</v>
      </c>
      <c r="D6" s="310" t="s">
        <v>40</v>
      </c>
      <c r="E6" s="314">
        <v>2023</v>
      </c>
      <c r="F6" s="310" t="s">
        <v>40</v>
      </c>
      <c r="G6" s="314">
        <v>2022</v>
      </c>
      <c r="H6" s="310" t="s">
        <v>40</v>
      </c>
      <c r="I6" s="314">
        <v>2023</v>
      </c>
      <c r="J6" s="310" t="s">
        <v>40</v>
      </c>
      <c r="K6" s="314" t="s">
        <v>214</v>
      </c>
      <c r="L6" s="315" t="s">
        <v>41</v>
      </c>
      <c r="M6" s="14"/>
    </row>
    <row r="7" spans="2:115" s="79" customFormat="1" ht="18" customHeight="1">
      <c r="B7" s="106" t="s">
        <v>42</v>
      </c>
      <c r="C7" s="88">
        <v>173425.5</v>
      </c>
      <c r="D7" s="89">
        <v>100</v>
      </c>
      <c r="E7" s="88">
        <v>220685.3</v>
      </c>
      <c r="F7" s="89">
        <v>100</v>
      </c>
      <c r="G7" s="88">
        <v>621938.31000000006</v>
      </c>
      <c r="H7" s="89">
        <v>100</v>
      </c>
      <c r="I7" s="88">
        <v>920593.57</v>
      </c>
      <c r="J7" s="89">
        <v>100</v>
      </c>
      <c r="K7" s="76">
        <v>27.250779153008065</v>
      </c>
      <c r="L7" s="76">
        <v>48.020077746939215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</row>
    <row r="8" spans="2:115" ht="18" customHeight="1">
      <c r="B8" s="84" t="s">
        <v>43</v>
      </c>
      <c r="C8" s="90">
        <v>23.400000000000002</v>
      </c>
      <c r="D8" s="89" t="s">
        <v>220</v>
      </c>
      <c r="E8" s="90">
        <v>73.200000000000017</v>
      </c>
      <c r="F8" s="89" t="s">
        <v>220</v>
      </c>
      <c r="G8" s="90">
        <v>99.72</v>
      </c>
      <c r="H8" s="89" t="s">
        <v>220</v>
      </c>
      <c r="I8" s="90">
        <v>547.51</v>
      </c>
      <c r="J8" s="89">
        <v>5.9473585069684989E-2</v>
      </c>
      <c r="K8" s="76">
        <v>212.82051282051287</v>
      </c>
      <c r="L8" s="76">
        <v>449.04733253108702</v>
      </c>
      <c r="M8" s="14"/>
    </row>
    <row r="9" spans="2:115" ht="18" customHeight="1">
      <c r="B9" s="84" t="s">
        <v>44</v>
      </c>
      <c r="C9" s="90">
        <v>10817.400000000001</v>
      </c>
      <c r="D9" s="89">
        <v>6.2374910264061523</v>
      </c>
      <c r="E9" s="90">
        <v>14912.900000000003</v>
      </c>
      <c r="F9" s="89">
        <v>6.7575411683514952</v>
      </c>
      <c r="G9" s="90">
        <v>99326.69</v>
      </c>
      <c r="H9" s="89">
        <v>15.970505177595506</v>
      </c>
      <c r="I9" s="90">
        <v>140697.51999999996</v>
      </c>
      <c r="J9" s="89">
        <v>15.283348112022981</v>
      </c>
      <c r="K9" s="76">
        <v>37.860299147669508</v>
      </c>
      <c r="L9" s="76">
        <v>41.651272180719999</v>
      </c>
      <c r="M9" s="91"/>
    </row>
    <row r="10" spans="2:115" ht="18" customHeight="1">
      <c r="B10" s="84" t="s">
        <v>45</v>
      </c>
      <c r="C10" s="90">
        <v>0</v>
      </c>
      <c r="D10" s="89">
        <v>0</v>
      </c>
      <c r="E10" s="90">
        <v>7.3</v>
      </c>
      <c r="F10" s="89" t="s">
        <v>220</v>
      </c>
      <c r="G10" s="90">
        <v>0</v>
      </c>
      <c r="H10" s="89">
        <v>0</v>
      </c>
      <c r="I10" s="90">
        <v>21.9</v>
      </c>
      <c r="J10" s="89" t="s">
        <v>220</v>
      </c>
      <c r="K10" s="76" t="s">
        <v>114</v>
      </c>
      <c r="L10" s="76" t="s">
        <v>114</v>
      </c>
      <c r="M10" s="92"/>
    </row>
    <row r="11" spans="2:115" ht="18" customHeight="1">
      <c r="B11" s="84" t="s">
        <v>46</v>
      </c>
      <c r="C11" s="90">
        <v>5.4</v>
      </c>
      <c r="D11" s="89" t="s">
        <v>220</v>
      </c>
      <c r="E11" s="90">
        <v>0</v>
      </c>
      <c r="F11" s="89">
        <v>0</v>
      </c>
      <c r="G11" s="90">
        <v>20.68</v>
      </c>
      <c r="H11" s="89" t="s">
        <v>220</v>
      </c>
      <c r="I11" s="90">
        <v>0</v>
      </c>
      <c r="J11" s="89">
        <v>0</v>
      </c>
      <c r="K11" s="76">
        <v>-100</v>
      </c>
      <c r="L11" s="76">
        <v>-100</v>
      </c>
      <c r="M11" s="92"/>
    </row>
    <row r="12" spans="2:115" ht="18" customHeight="1">
      <c r="B12" s="84" t="s">
        <v>47</v>
      </c>
      <c r="C12" s="90">
        <v>146.6</v>
      </c>
      <c r="D12" s="89">
        <v>8.4531974824924819E-2</v>
      </c>
      <c r="E12" s="90">
        <v>6.6</v>
      </c>
      <c r="F12" s="89" t="s">
        <v>220</v>
      </c>
      <c r="G12" s="90">
        <v>200.52</v>
      </c>
      <c r="H12" s="89" t="s">
        <v>220</v>
      </c>
      <c r="I12" s="90">
        <v>12.47</v>
      </c>
      <c r="J12" s="89" t="s">
        <v>220</v>
      </c>
      <c r="K12" s="76">
        <v>-95.49795361527967</v>
      </c>
      <c r="L12" s="76">
        <v>-93.781168960702175</v>
      </c>
      <c r="M12" s="91"/>
    </row>
    <row r="13" spans="2:115" ht="18" customHeight="1">
      <c r="B13" s="84" t="s">
        <v>48</v>
      </c>
      <c r="C13" s="90">
        <v>4584.3999999999996</v>
      </c>
      <c r="D13" s="89">
        <v>2.6434405551663391</v>
      </c>
      <c r="E13" s="90">
        <v>20334.20000000015</v>
      </c>
      <c r="F13" s="89">
        <v>9.2141162098246472</v>
      </c>
      <c r="G13" s="90">
        <v>9991.94</v>
      </c>
      <c r="H13" s="89">
        <v>1.6065805626284704</v>
      </c>
      <c r="I13" s="90">
        <v>23706.13</v>
      </c>
      <c r="J13" s="89">
        <v>2.5750918507936138</v>
      </c>
      <c r="K13" s="76">
        <v>343.55204606927845</v>
      </c>
      <c r="L13" s="76">
        <v>137.2525255355817</v>
      </c>
      <c r="M13" s="91"/>
    </row>
    <row r="14" spans="2:115" s="93" customFormat="1" ht="18" customHeight="1">
      <c r="B14" s="84" t="s">
        <v>49</v>
      </c>
      <c r="C14" s="90">
        <v>13</v>
      </c>
      <c r="D14" s="89" t="s">
        <v>220</v>
      </c>
      <c r="E14" s="90">
        <v>13.6</v>
      </c>
      <c r="F14" s="89" t="s">
        <v>220</v>
      </c>
      <c r="G14" s="90">
        <v>234</v>
      </c>
      <c r="H14" s="89" t="s">
        <v>220</v>
      </c>
      <c r="I14" s="90">
        <v>326.39999999999998</v>
      </c>
      <c r="J14" s="89" t="s">
        <v>220</v>
      </c>
      <c r="K14" s="76">
        <v>4.6153846153846212</v>
      </c>
      <c r="L14" s="76">
        <v>39.487179487179482</v>
      </c>
      <c r="M14" s="91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</row>
    <row r="15" spans="2:115" ht="18" customHeight="1">
      <c r="B15" s="84" t="s">
        <v>50</v>
      </c>
      <c r="C15" s="90">
        <v>10109.600000000004</v>
      </c>
      <c r="D15" s="89">
        <v>5.8293618873810393</v>
      </c>
      <c r="E15" s="90">
        <v>24164.900000000118</v>
      </c>
      <c r="F15" s="89">
        <v>10.94993640265125</v>
      </c>
      <c r="G15" s="90">
        <v>22558.204000000002</v>
      </c>
      <c r="H15" s="89">
        <v>3.6270806344121174</v>
      </c>
      <c r="I15" s="90">
        <v>35888.230000000003</v>
      </c>
      <c r="J15" s="89">
        <v>3.8983793901580266</v>
      </c>
      <c r="K15" s="76">
        <v>139.02923953469971</v>
      </c>
      <c r="L15" s="76">
        <v>59.091698966814917</v>
      </c>
      <c r="M15" s="91"/>
    </row>
    <row r="16" spans="2:115" ht="18" customHeight="1">
      <c r="B16" s="84" t="s">
        <v>51</v>
      </c>
      <c r="C16" s="90">
        <v>62.5</v>
      </c>
      <c r="D16" s="89" t="s">
        <v>220</v>
      </c>
      <c r="E16" s="90">
        <v>122.8</v>
      </c>
      <c r="F16" s="89">
        <v>5.564484811629955E-2</v>
      </c>
      <c r="G16" s="90">
        <v>491.15</v>
      </c>
      <c r="H16" s="89">
        <v>7.8970854842500368E-2</v>
      </c>
      <c r="I16" s="90">
        <v>1266.44</v>
      </c>
      <c r="J16" s="89">
        <v>0.13756776511050367</v>
      </c>
      <c r="K16" s="76">
        <v>96.47999999999999</v>
      </c>
      <c r="L16" s="76">
        <v>157.85198004682888</v>
      </c>
      <c r="M16" s="91"/>
    </row>
    <row r="17" spans="2:115" ht="18" customHeight="1">
      <c r="B17" s="84" t="s">
        <v>52</v>
      </c>
      <c r="C17" s="90">
        <v>19.3</v>
      </c>
      <c r="D17" s="89" t="s">
        <v>220</v>
      </c>
      <c r="E17" s="90">
        <v>17.999999999999996</v>
      </c>
      <c r="F17" s="89" t="s">
        <v>220</v>
      </c>
      <c r="G17" s="90">
        <v>205.27</v>
      </c>
      <c r="H17" s="89" t="s">
        <v>220</v>
      </c>
      <c r="I17" s="90">
        <v>244.4</v>
      </c>
      <c r="J17" s="89" t="s">
        <v>220</v>
      </c>
      <c r="K17" s="76">
        <v>-6.7357512953367893</v>
      </c>
      <c r="L17" s="76">
        <v>19.062697910069669</v>
      </c>
      <c r="M17" s="91"/>
    </row>
    <row r="18" spans="2:115" ht="18" customHeight="1">
      <c r="B18" s="84" t="s">
        <v>102</v>
      </c>
      <c r="C18" s="90">
        <v>143342.69999999992</v>
      </c>
      <c r="D18" s="89">
        <v>82.653761990018722</v>
      </c>
      <c r="E18" s="90">
        <v>156250.6</v>
      </c>
      <c r="F18" s="89">
        <v>70.802450367106474</v>
      </c>
      <c r="G18" s="90">
        <v>460616.761</v>
      </c>
      <c r="H18" s="89">
        <v>74.061487062921074</v>
      </c>
      <c r="I18" s="90">
        <v>685059.41</v>
      </c>
      <c r="J18" s="89">
        <v>74.414967942911019</v>
      </c>
      <c r="K18" s="76">
        <v>9.0049231666488705</v>
      </c>
      <c r="L18" s="76">
        <v>48.726548402783806</v>
      </c>
      <c r="M18" s="91"/>
    </row>
    <row r="19" spans="2:115" ht="18" customHeight="1">
      <c r="B19" s="84" t="s">
        <v>53</v>
      </c>
      <c r="C19" s="90">
        <v>248.49999999999994</v>
      </c>
      <c r="D19" s="89">
        <v>0.14328919334238618</v>
      </c>
      <c r="E19" s="90">
        <v>2629.6999999999994</v>
      </c>
      <c r="F19" s="89">
        <v>1.1916063281061311</v>
      </c>
      <c r="G19" s="90">
        <v>2187.4</v>
      </c>
      <c r="H19" s="89">
        <v>0.35170690803722959</v>
      </c>
      <c r="I19" s="90">
        <v>23373.789999999997</v>
      </c>
      <c r="J19" s="89">
        <v>2.5389912293217511</v>
      </c>
      <c r="K19" s="76">
        <v>958.22937625754514</v>
      </c>
      <c r="L19" s="76">
        <v>968.56496296973569</v>
      </c>
      <c r="M19" s="91"/>
    </row>
    <row r="20" spans="2:115" ht="18" customHeight="1">
      <c r="B20" s="84" t="s">
        <v>75</v>
      </c>
      <c r="C20" s="90">
        <v>22.200000000000003</v>
      </c>
      <c r="D20" s="89" t="s">
        <v>220</v>
      </c>
      <c r="E20" s="90">
        <v>0</v>
      </c>
      <c r="F20" s="89">
        <v>0</v>
      </c>
      <c r="G20" s="90">
        <v>65.759999999999991</v>
      </c>
      <c r="H20" s="89" t="s">
        <v>220</v>
      </c>
      <c r="I20" s="90">
        <v>0</v>
      </c>
      <c r="J20" s="89">
        <v>0</v>
      </c>
      <c r="K20" s="76">
        <v>-100</v>
      </c>
      <c r="L20" s="76">
        <v>-100</v>
      </c>
      <c r="M20" s="92"/>
    </row>
    <row r="21" spans="2:115" ht="18" customHeight="1">
      <c r="B21" s="84" t="s">
        <v>54</v>
      </c>
      <c r="C21" s="94">
        <v>4030.5000000000582</v>
      </c>
      <c r="D21" s="89">
        <v>2.3240526912132635</v>
      </c>
      <c r="E21" s="94">
        <v>2151.499999999709</v>
      </c>
      <c r="F21" s="89">
        <v>0.97491767689089803</v>
      </c>
      <c r="G21" s="94">
        <v>25940.214999999967</v>
      </c>
      <c r="H21" s="89">
        <v>4.1708662391290812</v>
      </c>
      <c r="I21" s="94">
        <v>9449.3699999998789</v>
      </c>
      <c r="J21" s="89">
        <v>1.026443189256675</v>
      </c>
      <c r="K21" s="76">
        <v>-46.619526113385433</v>
      </c>
      <c r="L21" s="76">
        <v>-63.572507012759914</v>
      </c>
      <c r="M21" s="91"/>
    </row>
    <row r="22" spans="2:115" ht="3" customHeight="1">
      <c r="B22" s="325"/>
      <c r="C22" s="372"/>
      <c r="D22" s="373"/>
      <c r="E22" s="372"/>
      <c r="F22" s="373"/>
      <c r="G22" s="372"/>
      <c r="H22" s="373"/>
      <c r="I22" s="372"/>
      <c r="J22" s="373"/>
      <c r="K22" s="369"/>
      <c r="L22" s="369"/>
      <c r="M22" s="91"/>
    </row>
    <row r="23" spans="2:115" ht="24" customHeight="1">
      <c r="B23" s="54"/>
      <c r="C23" s="94"/>
      <c r="D23" s="89"/>
      <c r="E23" s="94"/>
      <c r="F23" s="89"/>
      <c r="G23" s="94"/>
      <c r="H23" s="89"/>
      <c r="I23" s="94"/>
      <c r="J23" s="89"/>
      <c r="K23" s="95"/>
      <c r="L23" s="95"/>
      <c r="M23" s="91"/>
    </row>
    <row r="24" spans="2:115" ht="12.75" customHeight="1">
      <c r="B24" s="12" t="s">
        <v>222</v>
      </c>
      <c r="J24" s="82"/>
      <c r="K24" s="96"/>
      <c r="L24" s="97"/>
      <c r="M24" s="14"/>
    </row>
    <row r="25" spans="2:115" ht="21" customHeight="1">
      <c r="B25" s="540" t="s">
        <v>39</v>
      </c>
      <c r="C25" s="538" t="s">
        <v>3</v>
      </c>
      <c r="D25" s="538"/>
      <c r="E25" s="538"/>
      <c r="F25" s="538"/>
      <c r="G25" s="538"/>
      <c r="H25" s="538"/>
      <c r="I25" s="538"/>
      <c r="J25" s="538"/>
      <c r="K25" s="538"/>
      <c r="L25" s="539"/>
      <c r="M25" s="14"/>
    </row>
    <row r="26" spans="2:115" ht="21" customHeight="1">
      <c r="B26" s="532"/>
      <c r="C26" s="545" t="s">
        <v>295</v>
      </c>
      <c r="D26" s="545"/>
      <c r="E26" s="545"/>
      <c r="F26" s="545"/>
      <c r="G26" s="596" t="s">
        <v>244</v>
      </c>
      <c r="H26" s="596"/>
      <c r="I26" s="596"/>
      <c r="J26" s="596"/>
      <c r="K26" s="545" t="s">
        <v>1</v>
      </c>
      <c r="L26" s="531"/>
      <c r="M26" s="14"/>
    </row>
    <row r="27" spans="2:115" ht="21" customHeight="1">
      <c r="B27" s="541"/>
      <c r="C27" s="314">
        <v>2022</v>
      </c>
      <c r="D27" s="310" t="s">
        <v>40</v>
      </c>
      <c r="E27" s="314">
        <v>2023</v>
      </c>
      <c r="F27" s="310" t="s">
        <v>40</v>
      </c>
      <c r="G27" s="314">
        <v>2022</v>
      </c>
      <c r="H27" s="310" t="s">
        <v>40</v>
      </c>
      <c r="I27" s="314">
        <v>2023</v>
      </c>
      <c r="J27" s="310" t="s">
        <v>40</v>
      </c>
      <c r="K27" s="314" t="s">
        <v>214</v>
      </c>
      <c r="L27" s="315" t="s">
        <v>41</v>
      </c>
      <c r="M27" s="14"/>
    </row>
    <row r="28" spans="2:115" ht="18" customHeight="1">
      <c r="B28" s="106" t="s">
        <v>42</v>
      </c>
      <c r="C28" s="98">
        <v>277140.8</v>
      </c>
      <c r="D28" s="89">
        <v>100</v>
      </c>
      <c r="E28" s="98">
        <v>212914.3</v>
      </c>
      <c r="F28" s="89">
        <v>100</v>
      </c>
      <c r="G28" s="88">
        <v>1012220.5199999999</v>
      </c>
      <c r="H28" s="89">
        <v>100</v>
      </c>
      <c r="I28" s="88">
        <v>1172789.8400000001</v>
      </c>
      <c r="J28" s="76">
        <v>100</v>
      </c>
      <c r="K28" s="76">
        <v>-23.174682327538932</v>
      </c>
      <c r="L28" s="76">
        <v>15.863076950860467</v>
      </c>
      <c r="M28" s="14"/>
      <c r="DJ28" s="73"/>
      <c r="DK28" s="73"/>
    </row>
    <row r="29" spans="2:115" ht="18" customHeight="1">
      <c r="B29" s="84" t="s">
        <v>43</v>
      </c>
      <c r="C29" s="99">
        <v>106.1</v>
      </c>
      <c r="D29" s="89" t="s">
        <v>220</v>
      </c>
      <c r="E29" s="99">
        <v>414.80000000000013</v>
      </c>
      <c r="F29" s="89">
        <v>0.19482016942967201</v>
      </c>
      <c r="G29" s="90">
        <v>611.16999999999996</v>
      </c>
      <c r="H29" s="89">
        <v>6.0379135566230167E-2</v>
      </c>
      <c r="I29" s="90">
        <v>2549.84</v>
      </c>
      <c r="J29" s="76">
        <v>0.21741661745637222</v>
      </c>
      <c r="K29" s="76">
        <v>290.95193213949108</v>
      </c>
      <c r="L29" s="76">
        <v>317.20634193432272</v>
      </c>
      <c r="M29" s="14"/>
      <c r="DJ29" s="73"/>
      <c r="DK29" s="73"/>
    </row>
    <row r="30" spans="2:115" ht="18" customHeight="1">
      <c r="B30" s="84" t="s">
        <v>44</v>
      </c>
      <c r="C30" s="99">
        <v>36065.4</v>
      </c>
      <c r="D30" s="89">
        <v>13.01338525399364</v>
      </c>
      <c r="E30" s="99">
        <v>48166.999999999927</v>
      </c>
      <c r="F30" s="89">
        <v>22.622717215330265</v>
      </c>
      <c r="G30" s="90">
        <v>301440.12</v>
      </c>
      <c r="H30" s="89">
        <v>29.780083889229992</v>
      </c>
      <c r="I30" s="90">
        <v>487480.01</v>
      </c>
      <c r="J30" s="76">
        <v>41.565845249819013</v>
      </c>
      <c r="K30" s="76">
        <v>33.554598035790526</v>
      </c>
      <c r="L30" s="76">
        <v>61.717030234727879</v>
      </c>
      <c r="M30" s="14"/>
      <c r="DJ30" s="73"/>
      <c r="DK30" s="73"/>
    </row>
    <row r="31" spans="2:115" ht="18" customHeight="1">
      <c r="B31" s="84" t="s">
        <v>45</v>
      </c>
      <c r="C31" s="90">
        <v>28.299999999999997</v>
      </c>
      <c r="D31" s="89" t="s">
        <v>220</v>
      </c>
      <c r="E31" s="90">
        <v>0</v>
      </c>
      <c r="F31" s="89">
        <v>0</v>
      </c>
      <c r="G31" s="90">
        <v>31.54</v>
      </c>
      <c r="H31" s="89" t="s">
        <v>220</v>
      </c>
      <c r="I31" s="90">
        <v>0</v>
      </c>
      <c r="J31" s="76">
        <v>0</v>
      </c>
      <c r="K31" s="76">
        <v>-100</v>
      </c>
      <c r="L31" s="76">
        <v>-100</v>
      </c>
      <c r="M31" s="14"/>
      <c r="DJ31" s="73"/>
      <c r="DK31" s="73"/>
    </row>
    <row r="32" spans="2:115" ht="18" customHeight="1">
      <c r="B32" s="84" t="s">
        <v>46</v>
      </c>
      <c r="C32" s="90">
        <v>8.4</v>
      </c>
      <c r="D32" s="89" t="s">
        <v>220</v>
      </c>
      <c r="E32" s="90">
        <v>0</v>
      </c>
      <c r="F32" s="89">
        <v>0</v>
      </c>
      <c r="G32" s="90">
        <v>43.83</v>
      </c>
      <c r="H32" s="89" t="s">
        <v>220</v>
      </c>
      <c r="I32" s="90">
        <v>0</v>
      </c>
      <c r="J32" s="76">
        <v>0</v>
      </c>
      <c r="K32" s="76">
        <v>-100</v>
      </c>
      <c r="L32" s="76">
        <v>-100</v>
      </c>
      <c r="M32" s="14"/>
      <c r="DJ32" s="73"/>
      <c r="DK32" s="73"/>
    </row>
    <row r="33" spans="2:115" ht="18" customHeight="1">
      <c r="B33" s="84" t="s">
        <v>47</v>
      </c>
      <c r="C33" s="94">
        <v>223.29999999999995</v>
      </c>
      <c r="D33" s="89">
        <v>8.0572763014323395E-2</v>
      </c>
      <c r="E33" s="94">
        <v>452.60000000000025</v>
      </c>
      <c r="F33" s="89">
        <v>0.21257379142687938</v>
      </c>
      <c r="G33" s="90">
        <v>385.22</v>
      </c>
      <c r="H33" s="89" t="s">
        <v>220</v>
      </c>
      <c r="I33" s="90">
        <v>635.84</v>
      </c>
      <c r="J33" s="76">
        <v>5.4216022198828047E-2</v>
      </c>
      <c r="K33" s="100">
        <v>102.68696820420958</v>
      </c>
      <c r="L33" s="100">
        <v>65.058927366180356</v>
      </c>
      <c r="M33" s="14"/>
      <c r="DJ33" s="73"/>
      <c r="DK33" s="73"/>
    </row>
    <row r="34" spans="2:115" ht="18" customHeight="1">
      <c r="B34" s="84" t="s">
        <v>48</v>
      </c>
      <c r="C34" s="99">
        <v>20445.600000000057</v>
      </c>
      <c r="D34" s="89">
        <v>7.377333110101457</v>
      </c>
      <c r="E34" s="99">
        <v>5325.7000000000035</v>
      </c>
      <c r="F34" s="89">
        <v>2.5013350441938393</v>
      </c>
      <c r="G34" s="90">
        <v>18410.27</v>
      </c>
      <c r="H34" s="89">
        <v>1.8188003143820877</v>
      </c>
      <c r="I34" s="90">
        <v>8923.4940000000006</v>
      </c>
      <c r="J34" s="76">
        <v>0.76087749873412946</v>
      </c>
      <c r="K34" s="100">
        <v>-73.951852721367928</v>
      </c>
      <c r="L34" s="100">
        <v>-51.529803745409495</v>
      </c>
      <c r="M34" s="14"/>
      <c r="DJ34" s="73"/>
      <c r="DK34" s="73"/>
    </row>
    <row r="35" spans="2:115" s="79" customFormat="1" ht="18" customHeight="1">
      <c r="B35" s="84" t="s">
        <v>49</v>
      </c>
      <c r="C35" s="94">
        <v>31.6</v>
      </c>
      <c r="D35" s="89" t="s">
        <v>220</v>
      </c>
      <c r="E35" s="94">
        <v>1.6</v>
      </c>
      <c r="F35" s="89" t="s">
        <v>220</v>
      </c>
      <c r="G35" s="90">
        <v>721.41</v>
      </c>
      <c r="H35" s="89">
        <v>7.127004301394721E-2</v>
      </c>
      <c r="I35" s="90">
        <v>32</v>
      </c>
      <c r="J35" s="76" t="s">
        <v>220</v>
      </c>
      <c r="K35" s="76">
        <v>-94.936708860759495</v>
      </c>
      <c r="L35" s="76">
        <v>-95.564242247820246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</row>
    <row r="36" spans="2:115" ht="18" customHeight="1">
      <c r="B36" s="84" t="s">
        <v>50</v>
      </c>
      <c r="C36" s="99">
        <v>11145.600000000082</v>
      </c>
      <c r="D36" s="89">
        <v>4.0216380987570517</v>
      </c>
      <c r="E36" s="99">
        <v>20349.900000000187</v>
      </c>
      <c r="F36" s="89">
        <v>9.5577892137823479</v>
      </c>
      <c r="G36" s="90">
        <v>26004.78</v>
      </c>
      <c r="H36" s="89">
        <v>2.5690824762177318</v>
      </c>
      <c r="I36" s="90">
        <v>31074.58</v>
      </c>
      <c r="J36" s="76">
        <v>2.6496290247534886</v>
      </c>
      <c r="K36" s="76">
        <v>82.582364341085281</v>
      </c>
      <c r="L36" s="76">
        <v>19.495646569592218</v>
      </c>
      <c r="M36" s="14"/>
      <c r="DJ36" s="73"/>
      <c r="DK36" s="73"/>
    </row>
    <row r="37" spans="2:115" ht="18" customHeight="1">
      <c r="B37" s="84" t="s">
        <v>51</v>
      </c>
      <c r="C37" s="99">
        <v>67.899999999999991</v>
      </c>
      <c r="D37" s="89" t="s">
        <v>220</v>
      </c>
      <c r="E37" s="99">
        <v>237.7</v>
      </c>
      <c r="F37" s="89">
        <v>0.11164116266497837</v>
      </c>
      <c r="G37" s="90">
        <v>632.49</v>
      </c>
      <c r="H37" s="89">
        <v>6.2485395968854704E-2</v>
      </c>
      <c r="I37" s="90">
        <v>2610.71</v>
      </c>
      <c r="J37" s="76">
        <v>0.22260680566605182</v>
      </c>
      <c r="K37" s="76">
        <v>250.07363770250365</v>
      </c>
      <c r="L37" s="76">
        <v>312.76700026877899</v>
      </c>
      <c r="M37" s="14"/>
      <c r="DJ37" s="73"/>
      <c r="DK37" s="73"/>
    </row>
    <row r="38" spans="2:115" ht="18" customHeight="1">
      <c r="B38" s="84" t="s">
        <v>52</v>
      </c>
      <c r="C38" s="99">
        <v>9.3000000000000007</v>
      </c>
      <c r="D38" s="89" t="s">
        <v>220</v>
      </c>
      <c r="E38" s="99">
        <v>3.7</v>
      </c>
      <c r="F38" s="89" t="s">
        <v>220</v>
      </c>
      <c r="G38" s="90">
        <v>126.48</v>
      </c>
      <c r="H38" s="89" t="s">
        <v>220</v>
      </c>
      <c r="I38" s="90">
        <v>51.8</v>
      </c>
      <c r="J38" s="76" t="s">
        <v>220</v>
      </c>
      <c r="K38" s="76">
        <v>-60.215053763440864</v>
      </c>
      <c r="L38" s="76">
        <v>-59.044908285895012</v>
      </c>
      <c r="M38" s="14"/>
      <c r="DJ38" s="73"/>
      <c r="DK38" s="73"/>
    </row>
    <row r="39" spans="2:115" ht="18" customHeight="1">
      <c r="B39" s="84" t="s">
        <v>102</v>
      </c>
      <c r="C39" s="99">
        <v>205333.8</v>
      </c>
      <c r="D39" s="89">
        <v>74.090065410794807</v>
      </c>
      <c r="E39" s="99">
        <v>133539.70000000001</v>
      </c>
      <c r="F39" s="89">
        <v>62.719930037578507</v>
      </c>
      <c r="G39" s="90">
        <v>642721.96000000008</v>
      </c>
      <c r="H39" s="89">
        <v>63.496238942083508</v>
      </c>
      <c r="I39" s="90">
        <v>610751.42000000004</v>
      </c>
      <c r="J39" s="76">
        <v>52.076800051405627</v>
      </c>
      <c r="K39" s="76">
        <v>-34.96457962595538</v>
      </c>
      <c r="L39" s="76">
        <v>-4.9742411166408429</v>
      </c>
      <c r="M39" s="14"/>
      <c r="DJ39" s="73"/>
      <c r="DK39" s="73"/>
    </row>
    <row r="40" spans="2:115" ht="18" customHeight="1">
      <c r="B40" s="84" t="s">
        <v>53</v>
      </c>
      <c r="C40" s="99">
        <v>198.10000000000002</v>
      </c>
      <c r="D40" s="89">
        <v>7.1479912015841779E-2</v>
      </c>
      <c r="E40" s="99">
        <v>2781.9</v>
      </c>
      <c r="F40" s="89">
        <v>1.3065820379373299</v>
      </c>
      <c r="G40" s="90">
        <v>1747.58</v>
      </c>
      <c r="H40" s="89">
        <v>0.17264814983201487</v>
      </c>
      <c r="I40" s="90">
        <v>20066.379999999997</v>
      </c>
      <c r="J40" s="76">
        <v>1.7109953817471675</v>
      </c>
      <c r="K40" s="100">
        <v>1304.2907622412924</v>
      </c>
      <c r="L40" s="100">
        <v>1048.2381350210005</v>
      </c>
      <c r="M40" s="14"/>
      <c r="DJ40" s="73"/>
      <c r="DK40" s="73"/>
    </row>
    <row r="41" spans="2:115" ht="18" customHeight="1">
      <c r="B41" s="84" t="s">
        <v>75</v>
      </c>
      <c r="C41" s="90">
        <v>11.5</v>
      </c>
      <c r="D41" s="89" t="s">
        <v>220</v>
      </c>
      <c r="E41" s="90">
        <v>0</v>
      </c>
      <c r="F41" s="89">
        <v>0</v>
      </c>
      <c r="G41" s="90">
        <v>62.230000000000004</v>
      </c>
      <c r="H41" s="89" t="s">
        <v>220</v>
      </c>
      <c r="I41" s="90">
        <v>0</v>
      </c>
      <c r="J41" s="76">
        <v>0</v>
      </c>
      <c r="K41" s="76">
        <v>-100</v>
      </c>
      <c r="L41" s="76">
        <v>-100</v>
      </c>
      <c r="M41" s="14"/>
      <c r="DJ41" s="73"/>
      <c r="DK41" s="73"/>
    </row>
    <row r="42" spans="2:115" ht="18" customHeight="1">
      <c r="B42" s="84" t="s">
        <v>54</v>
      </c>
      <c r="C42" s="94">
        <v>3465.8999999998487</v>
      </c>
      <c r="D42" s="89">
        <v>1.2505917569696878</v>
      </c>
      <c r="E42" s="94">
        <v>1639.6999999998661</v>
      </c>
      <c r="F42" s="89">
        <v>0.77012206319625598</v>
      </c>
      <c r="G42" s="94">
        <v>19281.439999999944</v>
      </c>
      <c r="H42" s="89">
        <v>1.904865552419343</v>
      </c>
      <c r="I42" s="90">
        <v>8613.7660000000615</v>
      </c>
      <c r="J42" s="76">
        <v>0.73446799300376453</v>
      </c>
      <c r="K42" s="76">
        <v>-52.690498860324887</v>
      </c>
      <c r="L42" s="76">
        <v>-55.326127094241919</v>
      </c>
      <c r="M42" s="14"/>
      <c r="DJ42" s="73"/>
      <c r="DK42" s="73"/>
    </row>
    <row r="43" spans="2:115" ht="3" customHeight="1">
      <c r="B43" s="325"/>
      <c r="C43" s="372"/>
      <c r="D43" s="373"/>
      <c r="E43" s="372"/>
      <c r="F43" s="373"/>
      <c r="G43" s="372"/>
      <c r="H43" s="373"/>
      <c r="I43" s="374"/>
      <c r="J43" s="369"/>
      <c r="K43" s="369"/>
      <c r="L43" s="369"/>
      <c r="M43" s="14"/>
      <c r="DJ43" s="73"/>
      <c r="DK43" s="73"/>
    </row>
    <row r="44" spans="2:115" ht="24" customHeight="1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85"/>
    </row>
    <row r="45" spans="2:115" ht="12.75" customHeight="1">
      <c r="B45" s="12" t="s">
        <v>222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85"/>
    </row>
    <row r="46" spans="2:115" ht="21" customHeight="1">
      <c r="B46" s="540" t="s">
        <v>39</v>
      </c>
      <c r="C46" s="538" t="s">
        <v>4</v>
      </c>
      <c r="D46" s="538"/>
      <c r="E46" s="538"/>
      <c r="F46" s="538"/>
      <c r="G46" s="538"/>
      <c r="H46" s="538"/>
      <c r="I46" s="538"/>
      <c r="J46" s="538"/>
      <c r="K46" s="538"/>
      <c r="L46" s="539"/>
      <c r="M46" s="14"/>
    </row>
    <row r="47" spans="2:115" ht="21" customHeight="1">
      <c r="B47" s="532"/>
      <c r="C47" s="545" t="s">
        <v>295</v>
      </c>
      <c r="D47" s="545"/>
      <c r="E47" s="545"/>
      <c r="F47" s="545"/>
      <c r="G47" s="596" t="s">
        <v>244</v>
      </c>
      <c r="H47" s="596"/>
      <c r="I47" s="596"/>
      <c r="J47" s="596"/>
      <c r="K47" s="545" t="s">
        <v>1</v>
      </c>
      <c r="L47" s="531"/>
      <c r="M47" s="14"/>
    </row>
    <row r="48" spans="2:115" ht="21" customHeight="1">
      <c r="B48" s="541"/>
      <c r="C48" s="314">
        <v>2022</v>
      </c>
      <c r="D48" s="310" t="s">
        <v>40</v>
      </c>
      <c r="E48" s="314">
        <v>2023</v>
      </c>
      <c r="F48" s="310" t="s">
        <v>40</v>
      </c>
      <c r="G48" s="314">
        <v>2022</v>
      </c>
      <c r="H48" s="310" t="s">
        <v>40</v>
      </c>
      <c r="I48" s="314">
        <v>2023</v>
      </c>
      <c r="J48" s="310" t="s">
        <v>40</v>
      </c>
      <c r="K48" s="314" t="s">
        <v>214</v>
      </c>
      <c r="L48" s="315" t="s">
        <v>41</v>
      </c>
      <c r="M48" s="14"/>
    </row>
    <row r="49" spans="2:119" ht="18" customHeight="1">
      <c r="B49" s="106" t="s">
        <v>42</v>
      </c>
      <c r="C49" s="98">
        <v>349777.3</v>
      </c>
      <c r="D49" s="89">
        <v>100</v>
      </c>
      <c r="E49" s="98">
        <v>375981.45</v>
      </c>
      <c r="F49" s="89">
        <v>100</v>
      </c>
      <c r="G49" s="88">
        <v>1370076.9</v>
      </c>
      <c r="H49" s="89">
        <v>100</v>
      </c>
      <c r="I49" s="88">
        <v>2081718.05</v>
      </c>
      <c r="J49" s="89">
        <v>100</v>
      </c>
      <c r="K49" s="76">
        <v>7.4916668405868636</v>
      </c>
      <c r="L49" s="76">
        <v>51.94169392973491</v>
      </c>
      <c r="M49" s="91"/>
    </row>
    <row r="50" spans="2:119" s="14" customFormat="1" ht="18" customHeight="1">
      <c r="B50" s="84" t="s">
        <v>43</v>
      </c>
      <c r="C50" s="99">
        <v>174.29999999999998</v>
      </c>
      <c r="D50" s="89" t="s">
        <v>220</v>
      </c>
      <c r="E50" s="99">
        <v>151.9</v>
      </c>
      <c r="F50" s="89" t="s">
        <v>220</v>
      </c>
      <c r="G50" s="90">
        <v>874.99</v>
      </c>
      <c r="H50" s="89">
        <v>6.3864298420037602E-2</v>
      </c>
      <c r="I50" s="90">
        <v>1072.22</v>
      </c>
      <c r="J50" s="89">
        <v>5.1506494839683024E-2</v>
      </c>
      <c r="K50" s="474">
        <v>-12.851405622489963</v>
      </c>
      <c r="L50" s="474">
        <v>22.540829038046152</v>
      </c>
      <c r="DL50" s="73"/>
      <c r="DM50" s="73"/>
      <c r="DN50" s="73"/>
      <c r="DO50" s="73"/>
    </row>
    <row r="51" spans="2:119" s="14" customFormat="1" ht="18" customHeight="1">
      <c r="B51" s="84" t="s">
        <v>44</v>
      </c>
      <c r="C51" s="99">
        <v>91118.19999999991</v>
      </c>
      <c r="D51" s="89">
        <v>26.050346892151065</v>
      </c>
      <c r="E51" s="99">
        <v>95602.499999999884</v>
      </c>
      <c r="F51" s="89">
        <v>25.42745127452428</v>
      </c>
      <c r="G51" s="90">
        <v>663548.37</v>
      </c>
      <c r="H51" s="89">
        <v>48.431469065714488</v>
      </c>
      <c r="I51" s="90">
        <v>835840.8</v>
      </c>
      <c r="J51" s="89">
        <v>40.151489295104106</v>
      </c>
      <c r="K51" s="76">
        <v>4.9214097732396045</v>
      </c>
      <c r="L51" s="76">
        <v>25.965315836733961</v>
      </c>
      <c r="DL51" s="73"/>
      <c r="DM51" s="73"/>
      <c r="DN51" s="73"/>
      <c r="DO51" s="73"/>
    </row>
    <row r="52" spans="2:119" s="14" customFormat="1" ht="18" customHeight="1">
      <c r="B52" s="84" t="s">
        <v>45</v>
      </c>
      <c r="C52" s="90">
        <v>14.399999999999999</v>
      </c>
      <c r="D52" s="89" t="s">
        <v>220</v>
      </c>
      <c r="E52" s="90">
        <v>132.30000000000001</v>
      </c>
      <c r="F52" s="89" t="s">
        <v>220</v>
      </c>
      <c r="G52" s="90">
        <v>46.1</v>
      </c>
      <c r="H52" s="89" t="s">
        <v>220</v>
      </c>
      <c r="I52" s="90">
        <v>531.35</v>
      </c>
      <c r="J52" s="89" t="s">
        <v>220</v>
      </c>
      <c r="K52" s="76">
        <v>818.75</v>
      </c>
      <c r="L52" s="100">
        <v>1052.6030368763556</v>
      </c>
      <c r="DL52" s="73"/>
      <c r="DM52" s="73"/>
      <c r="DN52" s="73"/>
      <c r="DO52" s="73"/>
    </row>
    <row r="53" spans="2:119" ht="18" customHeight="1">
      <c r="B53" s="84" t="s">
        <v>46</v>
      </c>
      <c r="C53" s="90">
        <v>71.100000000000009</v>
      </c>
      <c r="D53" s="89" t="s">
        <v>220</v>
      </c>
      <c r="E53" s="90">
        <v>77.5</v>
      </c>
      <c r="F53" s="89" t="s">
        <v>220</v>
      </c>
      <c r="G53" s="90">
        <v>288.07</v>
      </c>
      <c r="H53" s="89" t="s">
        <v>220</v>
      </c>
      <c r="I53" s="90">
        <v>326.67</v>
      </c>
      <c r="J53" s="89" t="s">
        <v>220</v>
      </c>
      <c r="K53" s="76">
        <v>9.0014064697609086</v>
      </c>
      <c r="L53" s="76">
        <v>13.399520949769173</v>
      </c>
    </row>
    <row r="54" spans="2:119" s="14" customFormat="1" ht="18" customHeight="1">
      <c r="B54" s="84" t="s">
        <v>47</v>
      </c>
      <c r="C54" s="94">
        <v>41.9</v>
      </c>
      <c r="D54" s="89" t="s">
        <v>220</v>
      </c>
      <c r="E54" s="94">
        <v>140.79999999999995</v>
      </c>
      <c r="F54" s="89" t="s">
        <v>220</v>
      </c>
      <c r="G54" s="90">
        <v>104.49</v>
      </c>
      <c r="H54" s="89" t="s">
        <v>220</v>
      </c>
      <c r="I54" s="90">
        <v>254.41</v>
      </c>
      <c r="J54" s="89" t="s">
        <v>220</v>
      </c>
      <c r="K54" s="76">
        <v>236.03818615751794</v>
      </c>
      <c r="L54" s="76">
        <v>143.47784476983443</v>
      </c>
      <c r="DL54" s="73"/>
      <c r="DM54" s="73"/>
      <c r="DN54" s="73"/>
      <c r="DO54" s="73"/>
    </row>
    <row r="55" spans="2:119" ht="18" customHeight="1">
      <c r="B55" s="84" t="s">
        <v>48</v>
      </c>
      <c r="C55" s="99">
        <v>32067.599999999766</v>
      </c>
      <c r="D55" s="89">
        <v>9.1680048991171716</v>
      </c>
      <c r="E55" s="99">
        <v>9012.0000000000491</v>
      </c>
      <c r="F55" s="89">
        <v>2.3969267632751694</v>
      </c>
      <c r="G55" s="90">
        <v>29249.75</v>
      </c>
      <c r="H55" s="89">
        <v>2.1348984133664324</v>
      </c>
      <c r="I55" s="90">
        <v>13059.21</v>
      </c>
      <c r="J55" s="89">
        <v>0.62732847034688477</v>
      </c>
      <c r="K55" s="76">
        <v>-71.896867866631737</v>
      </c>
      <c r="L55" s="76">
        <v>-55.352746604671843</v>
      </c>
    </row>
    <row r="56" spans="2:119" ht="18" customHeight="1">
      <c r="B56" s="84" t="s">
        <v>49</v>
      </c>
      <c r="C56" s="94">
        <v>6.5</v>
      </c>
      <c r="D56" s="89" t="s">
        <v>220</v>
      </c>
      <c r="E56" s="94">
        <v>80.399999999999991</v>
      </c>
      <c r="F56" s="89" t="s">
        <v>220</v>
      </c>
      <c r="G56" s="90">
        <v>150.58000000000001</v>
      </c>
      <c r="H56" s="89" t="s">
        <v>220</v>
      </c>
      <c r="I56" s="90">
        <v>1563.29</v>
      </c>
      <c r="J56" s="89">
        <v>7.5096144744481605E-2</v>
      </c>
      <c r="K56" s="100">
        <v>1136.9230769230769</v>
      </c>
      <c r="L56" s="76">
        <v>938.17904104130673</v>
      </c>
    </row>
    <row r="57" spans="2:119" ht="18" customHeight="1">
      <c r="B57" s="84" t="s">
        <v>50</v>
      </c>
      <c r="C57" s="99">
        <v>28243.500000000087</v>
      </c>
      <c r="D57" s="89">
        <v>8.0747092507146938</v>
      </c>
      <c r="E57" s="99">
        <v>19515.400000000172</v>
      </c>
      <c r="F57" s="89">
        <v>5.1905220324035062</v>
      </c>
      <c r="G57" s="90">
        <v>40049.11</v>
      </c>
      <c r="H57" s="89">
        <v>2.92312862146643</v>
      </c>
      <c r="I57" s="90">
        <v>36275.120000000003</v>
      </c>
      <c r="J57" s="89">
        <v>1.74255682704005</v>
      </c>
      <c r="K57" s="76">
        <v>-30.903039637438702</v>
      </c>
      <c r="L57" s="76">
        <v>-9.42340541400295</v>
      </c>
    </row>
    <row r="58" spans="2:119" ht="18" customHeight="1">
      <c r="B58" s="84" t="s">
        <v>51</v>
      </c>
      <c r="C58" s="99">
        <v>107.39999999999998</v>
      </c>
      <c r="D58" s="89" t="s">
        <v>220</v>
      </c>
      <c r="E58" s="99">
        <v>166.89999999999998</v>
      </c>
      <c r="F58" s="89" t="s">
        <v>220</v>
      </c>
      <c r="G58" s="90">
        <v>974.5</v>
      </c>
      <c r="H58" s="89">
        <v>7.1127394382023382E-2</v>
      </c>
      <c r="I58" s="90">
        <v>1785.94</v>
      </c>
      <c r="J58" s="89">
        <v>8.5791637344932475E-2</v>
      </c>
      <c r="K58" s="76">
        <v>55.400372439478573</v>
      </c>
      <c r="L58" s="76">
        <v>83.267316572601331</v>
      </c>
    </row>
    <row r="59" spans="2:119" ht="18" customHeight="1">
      <c r="B59" s="84" t="s">
        <v>52</v>
      </c>
      <c r="C59" s="99">
        <v>11.899999999999999</v>
      </c>
      <c r="D59" s="89" t="s">
        <v>220</v>
      </c>
      <c r="E59" s="99">
        <v>2.4</v>
      </c>
      <c r="F59" s="89" t="s">
        <v>220</v>
      </c>
      <c r="G59" s="90">
        <v>164.9</v>
      </c>
      <c r="H59" s="89" t="s">
        <v>220</v>
      </c>
      <c r="I59" s="90">
        <v>33.6</v>
      </c>
      <c r="J59" s="89" t="s">
        <v>220</v>
      </c>
      <c r="K59" s="76">
        <v>-79.831932773109244</v>
      </c>
      <c r="L59" s="76">
        <v>-79.62401455427532</v>
      </c>
    </row>
    <row r="60" spans="2:119" ht="18" customHeight="1">
      <c r="B60" s="84" t="s">
        <v>102</v>
      </c>
      <c r="C60" s="99">
        <v>192902.6</v>
      </c>
      <c r="D60" s="89">
        <v>55.150119804801513</v>
      </c>
      <c r="E60" s="99">
        <v>244416.1</v>
      </c>
      <c r="F60" s="89">
        <v>65.007489066282389</v>
      </c>
      <c r="G60" s="90">
        <v>599843.15</v>
      </c>
      <c r="H60" s="89">
        <v>43.781714004520481</v>
      </c>
      <c r="I60" s="90">
        <v>1141887.2</v>
      </c>
      <c r="J60" s="89">
        <v>54.853115194922765</v>
      </c>
      <c r="K60" s="76">
        <v>26.704409375508686</v>
      </c>
      <c r="L60" s="76">
        <v>90.364297733499143</v>
      </c>
    </row>
    <row r="61" spans="2:119" ht="18" customHeight="1">
      <c r="B61" s="84" t="s">
        <v>53</v>
      </c>
      <c r="C61" s="99">
        <v>844.10000000000048</v>
      </c>
      <c r="D61" s="89">
        <v>0.24132498020883589</v>
      </c>
      <c r="E61" s="99">
        <v>4361.8000000000011</v>
      </c>
      <c r="F61" s="89">
        <v>1.1601104256606278</v>
      </c>
      <c r="G61" s="90">
        <v>7493.49</v>
      </c>
      <c r="H61" s="89">
        <v>0.54693937252719171</v>
      </c>
      <c r="I61" s="90">
        <v>37696.020000000004</v>
      </c>
      <c r="J61" s="89">
        <v>1.8108129484682138</v>
      </c>
      <c r="K61" s="76">
        <v>416.73972278166093</v>
      </c>
      <c r="L61" s="76">
        <v>403.05024761492973</v>
      </c>
    </row>
    <row r="62" spans="2:119" ht="18" customHeight="1">
      <c r="B62" s="84" t="s">
        <v>75</v>
      </c>
      <c r="C62" s="90">
        <v>42.400000000000006</v>
      </c>
      <c r="D62" s="89" t="s">
        <v>220</v>
      </c>
      <c r="E62" s="90">
        <v>1.8</v>
      </c>
      <c r="F62" s="89" t="s">
        <v>220</v>
      </c>
      <c r="G62" s="90">
        <v>145.36000000000001</v>
      </c>
      <c r="H62" s="89" t="s">
        <v>220</v>
      </c>
      <c r="I62" s="90">
        <v>10.119999999999999</v>
      </c>
      <c r="J62" s="89" t="s">
        <v>220</v>
      </c>
      <c r="K62" s="76">
        <v>-95.754716981132077</v>
      </c>
      <c r="L62" s="76">
        <v>-93.037974683544306</v>
      </c>
    </row>
    <row r="63" spans="2:119" ht="18" customHeight="1">
      <c r="B63" s="84" t="s">
        <v>54</v>
      </c>
      <c r="C63" s="94">
        <v>4131.4000000001979</v>
      </c>
      <c r="D63" s="89">
        <v>1.1811515498576375</v>
      </c>
      <c r="E63" s="94">
        <v>2319.6499999999651</v>
      </c>
      <c r="F63" s="89">
        <v>0.61695862920895828</v>
      </c>
      <c r="G63" s="94">
        <v>27144.040000000037</v>
      </c>
      <c r="H63" s="89">
        <v>1.9812055805042794</v>
      </c>
      <c r="I63" s="94">
        <v>11382.09999999986</v>
      </c>
      <c r="J63" s="89">
        <v>0.54676472637588258</v>
      </c>
      <c r="K63" s="76">
        <v>-43.853173258459599</v>
      </c>
      <c r="L63" s="76">
        <v>-58.067774730659103</v>
      </c>
    </row>
    <row r="64" spans="2:119" ht="3" customHeight="1">
      <c r="B64" s="325"/>
      <c r="C64" s="372"/>
      <c r="D64" s="373"/>
      <c r="E64" s="372"/>
      <c r="F64" s="373"/>
      <c r="G64" s="372"/>
      <c r="H64" s="373"/>
      <c r="I64" s="372"/>
      <c r="J64" s="373"/>
      <c r="K64" s="375"/>
      <c r="L64" s="375"/>
    </row>
    <row r="65" spans="2:115" ht="24" customHeight="1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2" t="s">
        <v>79</v>
      </c>
      <c r="M65" s="85"/>
    </row>
    <row r="66" spans="2:115" ht="12.75" customHeight="1">
      <c r="B66" s="12" t="s">
        <v>222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85"/>
    </row>
    <row r="67" spans="2:115" ht="21" customHeight="1">
      <c r="B67" s="540" t="s">
        <v>39</v>
      </c>
      <c r="C67" s="538" t="s">
        <v>5</v>
      </c>
      <c r="D67" s="538"/>
      <c r="E67" s="538"/>
      <c r="F67" s="538"/>
      <c r="G67" s="538"/>
      <c r="H67" s="538"/>
      <c r="I67" s="538"/>
      <c r="J67" s="538"/>
      <c r="K67" s="538"/>
      <c r="L67" s="539"/>
      <c r="M67" s="14"/>
    </row>
    <row r="68" spans="2:115" ht="21" customHeight="1">
      <c r="B68" s="532"/>
      <c r="C68" s="545" t="s">
        <v>295</v>
      </c>
      <c r="D68" s="545"/>
      <c r="E68" s="545"/>
      <c r="F68" s="545"/>
      <c r="G68" s="596" t="s">
        <v>244</v>
      </c>
      <c r="H68" s="596"/>
      <c r="I68" s="596"/>
      <c r="J68" s="596"/>
      <c r="K68" s="545" t="s">
        <v>1</v>
      </c>
      <c r="L68" s="531"/>
      <c r="M68" s="14"/>
    </row>
    <row r="69" spans="2:115" ht="21" customHeight="1">
      <c r="B69" s="541"/>
      <c r="C69" s="314">
        <v>2022</v>
      </c>
      <c r="D69" s="310" t="s">
        <v>40</v>
      </c>
      <c r="E69" s="314">
        <v>2023</v>
      </c>
      <c r="F69" s="310" t="s">
        <v>40</v>
      </c>
      <c r="G69" s="314">
        <v>2022</v>
      </c>
      <c r="H69" s="310" t="s">
        <v>40</v>
      </c>
      <c r="I69" s="314">
        <v>2023</v>
      </c>
      <c r="J69" s="310" t="s">
        <v>40</v>
      </c>
      <c r="K69" s="314" t="s">
        <v>214</v>
      </c>
      <c r="L69" s="315" t="s">
        <v>41</v>
      </c>
      <c r="M69" s="14"/>
    </row>
    <row r="70" spans="2:115" s="79" customFormat="1" ht="18" customHeight="1">
      <c r="B70" s="106" t="s">
        <v>42</v>
      </c>
      <c r="C70" s="98">
        <v>676636.69999999972</v>
      </c>
      <c r="D70" s="89">
        <v>100</v>
      </c>
      <c r="E70" s="98">
        <v>592754.76000000024</v>
      </c>
      <c r="F70" s="89">
        <v>100</v>
      </c>
      <c r="G70" s="88">
        <v>2394294.580000001</v>
      </c>
      <c r="H70" s="89">
        <v>100</v>
      </c>
      <c r="I70" s="98">
        <v>2573125.23</v>
      </c>
      <c r="J70" s="89">
        <v>100</v>
      </c>
      <c r="K70" s="76">
        <v>-12.396894818149818</v>
      </c>
      <c r="L70" s="76">
        <v>7.4690329040464132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</row>
    <row r="71" spans="2:115" ht="18" customHeight="1">
      <c r="B71" s="84" t="s">
        <v>43</v>
      </c>
      <c r="C71" s="99">
        <v>271.79999999999995</v>
      </c>
      <c r="D71" s="89" t="s">
        <v>220</v>
      </c>
      <c r="E71" s="99">
        <v>229.8</v>
      </c>
      <c r="F71" s="89" t="s">
        <v>220</v>
      </c>
      <c r="G71" s="90">
        <v>1305.2</v>
      </c>
      <c r="H71" s="89">
        <v>5.4512924637702666E-2</v>
      </c>
      <c r="I71" s="99">
        <v>1491.16</v>
      </c>
      <c r="J71" s="89">
        <v>5.7951318599444926E-2</v>
      </c>
      <c r="K71" s="76">
        <v>-15.452538631346579</v>
      </c>
      <c r="L71" s="76">
        <v>14.247624885075094</v>
      </c>
      <c r="M71" s="14"/>
      <c r="DJ71" s="73"/>
      <c r="DK71" s="73"/>
    </row>
    <row r="72" spans="2:115" ht="18" customHeight="1">
      <c r="B72" s="84" t="s">
        <v>44</v>
      </c>
      <c r="C72" s="99">
        <v>475351.19999999984</v>
      </c>
      <c r="D72" s="89">
        <v>70.252056975331072</v>
      </c>
      <c r="E72" s="99">
        <v>315299.10000000003</v>
      </c>
      <c r="F72" s="89">
        <v>53.192166689644118</v>
      </c>
      <c r="G72" s="90">
        <v>1742881.1199999999</v>
      </c>
      <c r="H72" s="89">
        <v>72.793094657550412</v>
      </c>
      <c r="I72" s="99">
        <v>1328678.8400000001</v>
      </c>
      <c r="J72" s="89">
        <v>51.636773232370047</v>
      </c>
      <c r="K72" s="76">
        <v>-33.670284202501236</v>
      </c>
      <c r="L72" s="76">
        <v>-23.765377640903008</v>
      </c>
      <c r="M72" s="14"/>
      <c r="DJ72" s="73"/>
      <c r="DK72" s="73"/>
    </row>
    <row r="73" spans="2:115" ht="18" customHeight="1">
      <c r="B73" s="84" t="s">
        <v>45</v>
      </c>
      <c r="C73" s="103">
        <v>65</v>
      </c>
      <c r="D73" s="89" t="s">
        <v>220</v>
      </c>
      <c r="E73" s="99">
        <v>73</v>
      </c>
      <c r="F73" s="89" t="s">
        <v>220</v>
      </c>
      <c r="G73" s="94">
        <v>223.64</v>
      </c>
      <c r="H73" s="89" t="s">
        <v>220</v>
      </c>
      <c r="I73" s="99">
        <v>269.52</v>
      </c>
      <c r="J73" s="89" t="s">
        <v>220</v>
      </c>
      <c r="K73" s="76">
        <v>12.307692307692308</v>
      </c>
      <c r="L73" s="76">
        <v>20.515113575389023</v>
      </c>
      <c r="M73" s="14"/>
      <c r="DJ73" s="73"/>
      <c r="DK73" s="73"/>
    </row>
    <row r="74" spans="2:115" ht="18" customHeight="1">
      <c r="B74" s="84" t="s">
        <v>46</v>
      </c>
      <c r="C74" s="90">
        <v>73.2</v>
      </c>
      <c r="D74" s="89" t="s">
        <v>220</v>
      </c>
      <c r="E74" s="99">
        <v>120.1</v>
      </c>
      <c r="F74" s="89" t="s">
        <v>220</v>
      </c>
      <c r="G74" s="90">
        <v>343.35</v>
      </c>
      <c r="H74" s="89" t="s">
        <v>220</v>
      </c>
      <c r="I74" s="99">
        <v>604.62</v>
      </c>
      <c r="J74" s="89" t="s">
        <v>220</v>
      </c>
      <c r="K74" s="76">
        <v>64.071038251366105</v>
      </c>
      <c r="L74" s="76">
        <v>76.094364351245076</v>
      </c>
      <c r="M74" s="14"/>
      <c r="DJ74" s="73"/>
      <c r="DK74" s="73"/>
    </row>
    <row r="75" spans="2:115" ht="18" customHeight="1">
      <c r="B75" s="84" t="s">
        <v>47</v>
      </c>
      <c r="C75" s="94">
        <v>172.69999999999996</v>
      </c>
      <c r="D75" s="89" t="s">
        <v>220</v>
      </c>
      <c r="E75" s="99">
        <v>7.1</v>
      </c>
      <c r="F75" s="89" t="s">
        <v>220</v>
      </c>
      <c r="G75" s="90">
        <v>302.29000000000002</v>
      </c>
      <c r="H75" s="89" t="s">
        <v>220</v>
      </c>
      <c r="I75" s="99">
        <v>11.97</v>
      </c>
      <c r="J75" s="89" t="s">
        <v>220</v>
      </c>
      <c r="K75" s="76">
        <v>-95.888824551244937</v>
      </c>
      <c r="L75" s="76">
        <v>-96.040226272784409</v>
      </c>
      <c r="M75" s="14"/>
      <c r="DJ75" s="73"/>
      <c r="DK75" s="73"/>
    </row>
    <row r="76" spans="2:115" ht="18" customHeight="1">
      <c r="B76" s="84" t="s">
        <v>48</v>
      </c>
      <c r="C76" s="99">
        <v>23693.10000000002</v>
      </c>
      <c r="D76" s="89">
        <v>3.5015984205408945</v>
      </c>
      <c r="E76" s="99">
        <v>17606.650000000125</v>
      </c>
      <c r="F76" s="89">
        <v>2.9703093400717893</v>
      </c>
      <c r="G76" s="90">
        <v>19442.75</v>
      </c>
      <c r="H76" s="89">
        <v>0.81204502413399737</v>
      </c>
      <c r="I76" s="99">
        <v>17231.98</v>
      </c>
      <c r="J76" s="89">
        <v>0.66969068582798819</v>
      </c>
      <c r="K76" s="76">
        <v>-25.688702618061786</v>
      </c>
      <c r="L76" s="76">
        <v>-11.370665157963767</v>
      </c>
      <c r="M76" s="14"/>
      <c r="DJ76" s="73"/>
      <c r="DK76" s="73"/>
    </row>
    <row r="77" spans="2:115" s="93" customFormat="1" ht="18" customHeight="1">
      <c r="B77" s="84" t="s">
        <v>49</v>
      </c>
      <c r="C77" s="94">
        <v>120.49999999999999</v>
      </c>
      <c r="D77" s="89" t="s">
        <v>220</v>
      </c>
      <c r="E77" s="99">
        <v>26.5</v>
      </c>
      <c r="F77" s="89" t="s">
        <v>220</v>
      </c>
      <c r="G77" s="90">
        <v>1528.11</v>
      </c>
      <c r="H77" s="89">
        <v>6.382297369607709E-2</v>
      </c>
      <c r="I77" s="99">
        <v>636</v>
      </c>
      <c r="J77" s="89" t="s">
        <v>220</v>
      </c>
      <c r="K77" s="76">
        <v>-78.008298755186729</v>
      </c>
      <c r="L77" s="76">
        <v>-58.379959557885229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</row>
    <row r="78" spans="2:115" ht="18" customHeight="1">
      <c r="B78" s="84" t="s">
        <v>50</v>
      </c>
      <c r="C78" s="99">
        <v>16462.600000000144</v>
      </c>
      <c r="D78" s="89">
        <v>2.4330042990574041</v>
      </c>
      <c r="E78" s="99">
        <v>13806.010000000126</v>
      </c>
      <c r="F78" s="89">
        <v>2.3291268044815228</v>
      </c>
      <c r="G78" s="90">
        <v>22822.639999999999</v>
      </c>
      <c r="H78" s="89">
        <v>0.95320935822358122</v>
      </c>
      <c r="I78" s="99">
        <v>21547.4</v>
      </c>
      <c r="J78" s="89">
        <v>0.83740191688999144</v>
      </c>
      <c r="K78" s="76">
        <v>-16.137122933194014</v>
      </c>
      <c r="L78" s="76">
        <v>-5.5876094965350065</v>
      </c>
      <c r="M78" s="14"/>
      <c r="DJ78" s="73"/>
      <c r="DK78" s="73"/>
    </row>
    <row r="79" spans="2:115" ht="18" customHeight="1">
      <c r="B79" s="84" t="s">
        <v>51</v>
      </c>
      <c r="C79" s="99">
        <v>101.29999999999998</v>
      </c>
      <c r="D79" s="89" t="s">
        <v>220</v>
      </c>
      <c r="E79" s="99">
        <v>149.4</v>
      </c>
      <c r="F79" s="89" t="s">
        <v>220</v>
      </c>
      <c r="G79" s="90">
        <v>967.11</v>
      </c>
      <c r="H79" s="89" t="s">
        <v>220</v>
      </c>
      <c r="I79" s="99">
        <v>1707.98</v>
      </c>
      <c r="J79" s="89">
        <v>6.637764769808735E-2</v>
      </c>
      <c r="K79" s="76">
        <v>47.482724580454104</v>
      </c>
      <c r="L79" s="76">
        <v>76.606590770439766</v>
      </c>
      <c r="M79" s="14"/>
      <c r="DJ79" s="73"/>
      <c r="DK79" s="73"/>
    </row>
    <row r="80" spans="2:115" ht="18" customHeight="1">
      <c r="B80" s="84" t="s">
        <v>52</v>
      </c>
      <c r="C80" s="99">
        <v>15.499999999999998</v>
      </c>
      <c r="D80" s="89" t="s">
        <v>220</v>
      </c>
      <c r="E80" s="99">
        <v>7.7999999999999989</v>
      </c>
      <c r="F80" s="89" t="s">
        <v>220</v>
      </c>
      <c r="G80" s="90">
        <v>156.19999999999999</v>
      </c>
      <c r="H80" s="89" t="s">
        <v>220</v>
      </c>
      <c r="I80" s="99">
        <v>96.6</v>
      </c>
      <c r="J80" s="89" t="s">
        <v>220</v>
      </c>
      <c r="K80" s="76">
        <v>-49.677419354838712</v>
      </c>
      <c r="L80" s="76">
        <v>-38.156209987195901</v>
      </c>
      <c r="M80" s="14"/>
      <c r="DJ80" s="73"/>
      <c r="DK80" s="73"/>
    </row>
    <row r="81" spans="2:115" ht="18" customHeight="1">
      <c r="B81" s="84" t="s">
        <v>102</v>
      </c>
      <c r="C81" s="99">
        <v>136496.6</v>
      </c>
      <c r="D81" s="89">
        <v>20.172804697114426</v>
      </c>
      <c r="E81" s="99">
        <v>226372.1</v>
      </c>
      <c r="F81" s="89">
        <v>38.189840938603332</v>
      </c>
      <c r="G81" s="90">
        <v>432083.12</v>
      </c>
      <c r="H81" s="89">
        <v>18.046364203021326</v>
      </c>
      <c r="I81" s="99">
        <v>1056532.42</v>
      </c>
      <c r="J81" s="89">
        <v>41.060279837215688</v>
      </c>
      <c r="K81" s="76">
        <v>65.844497225571914</v>
      </c>
      <c r="L81" s="76">
        <v>144.52064223198536</v>
      </c>
      <c r="M81" s="14"/>
      <c r="DJ81" s="73"/>
      <c r="DK81" s="73"/>
    </row>
    <row r="82" spans="2:115" ht="18" customHeight="1">
      <c r="B82" s="84" t="s">
        <v>53</v>
      </c>
      <c r="C82" s="99">
        <v>1493.6999999999998</v>
      </c>
      <c r="D82" s="89">
        <v>0.22075361859621276</v>
      </c>
      <c r="E82" s="99">
        <v>2209.5</v>
      </c>
      <c r="F82" s="89">
        <v>0.37275111886069023</v>
      </c>
      <c r="G82" s="90">
        <v>14891.97</v>
      </c>
      <c r="H82" s="89">
        <v>0.62197735084042971</v>
      </c>
      <c r="I82" s="99">
        <v>18041.86</v>
      </c>
      <c r="J82" s="89">
        <v>0.70116525187544021</v>
      </c>
      <c r="K82" s="474">
        <v>47.921269331191006</v>
      </c>
      <c r="L82" s="474">
        <v>21.151600493420286</v>
      </c>
      <c r="M82" s="14"/>
      <c r="DJ82" s="73"/>
      <c r="DK82" s="73"/>
    </row>
    <row r="83" spans="2:115" ht="18" customHeight="1">
      <c r="B83" s="84" t="s">
        <v>75</v>
      </c>
      <c r="C83" s="94">
        <v>19.5</v>
      </c>
      <c r="D83" s="89" t="s">
        <v>220</v>
      </c>
      <c r="E83" s="99">
        <v>20.400000000000006</v>
      </c>
      <c r="F83" s="89" t="s">
        <v>220</v>
      </c>
      <c r="G83" s="90">
        <v>53.88</v>
      </c>
      <c r="H83" s="89" t="s">
        <v>220</v>
      </c>
      <c r="I83" s="99">
        <v>77.86</v>
      </c>
      <c r="J83" s="89" t="s">
        <v>220</v>
      </c>
      <c r="K83" s="76">
        <v>4.615384615384599</v>
      </c>
      <c r="L83" s="76">
        <v>44.506310319227914</v>
      </c>
      <c r="M83" s="14"/>
      <c r="DJ83" s="73"/>
      <c r="DK83" s="73"/>
    </row>
    <row r="84" spans="2:115" ht="18" customHeight="1">
      <c r="B84" s="84" t="s">
        <v>54</v>
      </c>
      <c r="C84" s="94">
        <v>22299.999999999767</v>
      </c>
      <c r="D84" s="89">
        <v>3.2957124554431907</v>
      </c>
      <c r="E84" s="99">
        <v>16827.29999999993</v>
      </c>
      <c r="F84" s="89">
        <v>2.8388300078771063</v>
      </c>
      <c r="G84" s="94">
        <v>157293.20000000112</v>
      </c>
      <c r="H84" s="89">
        <v>6.5695007336984013</v>
      </c>
      <c r="I84" s="99">
        <v>126197.02000000002</v>
      </c>
      <c r="J84" s="89">
        <v>4.9044258914673975</v>
      </c>
      <c r="K84" s="76">
        <v>-24.541255605381174</v>
      </c>
      <c r="L84" s="76">
        <v>-19.769564100673144</v>
      </c>
      <c r="M84" s="14"/>
      <c r="DJ84" s="73"/>
      <c r="DK84" s="73"/>
    </row>
    <row r="85" spans="2:115" ht="3" customHeight="1">
      <c r="B85" s="325"/>
      <c r="C85" s="372"/>
      <c r="D85" s="373"/>
      <c r="E85" s="331"/>
      <c r="F85" s="373"/>
      <c r="G85" s="372"/>
      <c r="H85" s="373"/>
      <c r="I85" s="331"/>
      <c r="J85" s="373"/>
      <c r="K85" s="375"/>
      <c r="L85" s="375"/>
      <c r="M85" s="14"/>
      <c r="DJ85" s="73"/>
      <c r="DK85" s="73"/>
    </row>
    <row r="86" spans="2:115" ht="24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91"/>
    </row>
    <row r="87" spans="2:115" ht="12.75" customHeight="1">
      <c r="B87" s="12" t="s">
        <v>222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85"/>
    </row>
    <row r="88" spans="2:115" ht="21" customHeight="1">
      <c r="B88" s="540" t="s">
        <v>39</v>
      </c>
      <c r="C88" s="538" t="s">
        <v>6</v>
      </c>
      <c r="D88" s="538"/>
      <c r="E88" s="538"/>
      <c r="F88" s="538"/>
      <c r="G88" s="538"/>
      <c r="H88" s="538"/>
      <c r="I88" s="538"/>
      <c r="J88" s="538"/>
      <c r="K88" s="538"/>
      <c r="L88" s="539"/>
      <c r="M88" s="14"/>
    </row>
    <row r="89" spans="2:115" ht="21" customHeight="1">
      <c r="B89" s="532"/>
      <c r="C89" s="545" t="s">
        <v>295</v>
      </c>
      <c r="D89" s="545"/>
      <c r="E89" s="545"/>
      <c r="F89" s="545"/>
      <c r="G89" s="596" t="s">
        <v>244</v>
      </c>
      <c r="H89" s="596"/>
      <c r="I89" s="596"/>
      <c r="J89" s="596"/>
      <c r="K89" s="545" t="s">
        <v>1</v>
      </c>
      <c r="L89" s="531"/>
      <c r="M89" s="14"/>
    </row>
    <row r="90" spans="2:115" ht="21" customHeight="1">
      <c r="B90" s="541"/>
      <c r="C90" s="314">
        <v>2022</v>
      </c>
      <c r="D90" s="310" t="s">
        <v>40</v>
      </c>
      <c r="E90" s="314">
        <v>2023</v>
      </c>
      <c r="F90" s="310" t="s">
        <v>40</v>
      </c>
      <c r="G90" s="314">
        <v>2022</v>
      </c>
      <c r="H90" s="310" t="s">
        <v>40</v>
      </c>
      <c r="I90" s="314">
        <v>2023</v>
      </c>
      <c r="J90" s="310" t="s">
        <v>40</v>
      </c>
      <c r="K90" s="314" t="s">
        <v>214</v>
      </c>
      <c r="L90" s="315" t="s">
        <v>41</v>
      </c>
      <c r="M90" s="14"/>
    </row>
    <row r="91" spans="2:115" s="79" customFormat="1" ht="18" customHeight="1">
      <c r="B91" s="106" t="s">
        <v>42</v>
      </c>
      <c r="C91" s="98">
        <v>984022.6</v>
      </c>
      <c r="D91" s="89">
        <v>100</v>
      </c>
      <c r="E91" s="98">
        <v>650750.19999999995</v>
      </c>
      <c r="F91" s="89">
        <v>100</v>
      </c>
      <c r="G91" s="88">
        <v>2899605.34</v>
      </c>
      <c r="H91" s="89">
        <v>100</v>
      </c>
      <c r="I91" s="88">
        <v>2529053.4</v>
      </c>
      <c r="J91" s="198">
        <v>100</v>
      </c>
      <c r="K91" s="76">
        <v>-33.868368470398956</v>
      </c>
      <c r="L91" s="76">
        <v>-12.779392246532417</v>
      </c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</row>
    <row r="92" spans="2:115" ht="18" customHeight="1">
      <c r="B92" s="84" t="s">
        <v>43</v>
      </c>
      <c r="C92" s="99">
        <v>129.5</v>
      </c>
      <c r="D92" s="89" t="s">
        <v>220</v>
      </c>
      <c r="E92" s="99">
        <v>357.2</v>
      </c>
      <c r="F92" s="89">
        <v>5.4890494078987606E-2</v>
      </c>
      <c r="G92" s="90">
        <v>614.77</v>
      </c>
      <c r="H92" s="89" t="s">
        <v>220</v>
      </c>
      <c r="I92" s="90">
        <v>2202.15</v>
      </c>
      <c r="J92" s="198">
        <v>8.7074080760809566E-2</v>
      </c>
      <c r="K92" s="76">
        <v>175.83011583011583</v>
      </c>
      <c r="L92" s="76">
        <v>258.20713437545749</v>
      </c>
      <c r="M92" s="14"/>
      <c r="DJ92" s="73"/>
      <c r="DK92" s="73"/>
    </row>
    <row r="93" spans="2:115" ht="18" customHeight="1">
      <c r="B93" s="84" t="s">
        <v>44</v>
      </c>
      <c r="C93" s="99">
        <v>663621.79999999981</v>
      </c>
      <c r="D93" s="89">
        <v>67.439690917667932</v>
      </c>
      <c r="E93" s="99">
        <v>446934.70000000019</v>
      </c>
      <c r="F93" s="89">
        <v>68.679917424535603</v>
      </c>
      <c r="G93" s="90">
        <v>1761738.8</v>
      </c>
      <c r="H93" s="89">
        <v>60.757882312356351</v>
      </c>
      <c r="I93" s="90">
        <v>1671153.3099999996</v>
      </c>
      <c r="J93" s="198">
        <v>66.078213690545226</v>
      </c>
      <c r="K93" s="76">
        <v>-32.652197381098688</v>
      </c>
      <c r="L93" s="76">
        <v>-5.1418229535502125</v>
      </c>
      <c r="M93" s="14"/>
      <c r="DJ93" s="73"/>
      <c r="DK93" s="73"/>
    </row>
    <row r="94" spans="2:115" ht="18" customHeight="1">
      <c r="B94" s="84" t="s">
        <v>45</v>
      </c>
      <c r="C94" s="90">
        <v>331</v>
      </c>
      <c r="D94" s="89" t="s">
        <v>220</v>
      </c>
      <c r="E94" s="90">
        <v>41.3</v>
      </c>
      <c r="F94" s="89" t="s">
        <v>220</v>
      </c>
      <c r="G94" s="90">
        <v>1014.6</v>
      </c>
      <c r="H94" s="89" t="s">
        <v>220</v>
      </c>
      <c r="I94" s="90">
        <v>173.75</v>
      </c>
      <c r="J94" s="198" t="s">
        <v>220</v>
      </c>
      <c r="K94" s="76">
        <v>-87.522658610271904</v>
      </c>
      <c r="L94" s="76">
        <v>-82.87502464025232</v>
      </c>
      <c r="M94" s="14"/>
      <c r="DJ94" s="73"/>
      <c r="DK94" s="73"/>
    </row>
    <row r="95" spans="2:115" ht="18" customHeight="1">
      <c r="B95" s="84" t="s">
        <v>46</v>
      </c>
      <c r="C95" s="90">
        <v>61.8</v>
      </c>
      <c r="D95" s="89" t="s">
        <v>220</v>
      </c>
      <c r="E95" s="90">
        <v>243.19999999999993</v>
      </c>
      <c r="F95" s="89" t="s">
        <v>220</v>
      </c>
      <c r="G95" s="90">
        <v>313.17</v>
      </c>
      <c r="H95" s="89" t="s">
        <v>220</v>
      </c>
      <c r="I95" s="90">
        <v>1404.93</v>
      </c>
      <c r="J95" s="198">
        <v>5.5551614687139463E-2</v>
      </c>
      <c r="K95" s="76">
        <v>293.5275080906149</v>
      </c>
      <c r="L95" s="76">
        <v>348.61576779384995</v>
      </c>
      <c r="M95" s="14"/>
      <c r="DJ95" s="73"/>
      <c r="DK95" s="73"/>
    </row>
    <row r="96" spans="2:115" ht="18" customHeight="1">
      <c r="B96" s="84" t="s">
        <v>47</v>
      </c>
      <c r="C96" s="94">
        <v>109.19999999999997</v>
      </c>
      <c r="D96" s="89" t="s">
        <v>220</v>
      </c>
      <c r="E96" s="94">
        <v>1.5999999999999999</v>
      </c>
      <c r="F96" s="89" t="s">
        <v>220</v>
      </c>
      <c r="G96" s="90">
        <v>144.77000000000001</v>
      </c>
      <c r="H96" s="89" t="s">
        <v>220</v>
      </c>
      <c r="I96" s="90">
        <v>0.8</v>
      </c>
      <c r="J96" s="198" t="s">
        <v>220</v>
      </c>
      <c r="K96" s="474">
        <v>-98.53479853479854</v>
      </c>
      <c r="L96" s="76">
        <v>-99.447399323064161</v>
      </c>
      <c r="M96" s="14"/>
      <c r="DJ96" s="73"/>
      <c r="DK96" s="73"/>
    </row>
    <row r="97" spans="2:115" ht="18" customHeight="1">
      <c r="B97" s="84" t="s">
        <v>48</v>
      </c>
      <c r="C97" s="99">
        <v>8962.5000000000546</v>
      </c>
      <c r="D97" s="89">
        <v>0.9108022518995047</v>
      </c>
      <c r="E97" s="99">
        <v>15616.600000000148</v>
      </c>
      <c r="F97" s="89">
        <v>2.3997841260748212</v>
      </c>
      <c r="G97" s="90">
        <v>11326.11</v>
      </c>
      <c r="H97" s="89">
        <v>0.39060867504127306</v>
      </c>
      <c r="I97" s="90">
        <v>13796.82</v>
      </c>
      <c r="J97" s="198">
        <v>0.54553296502161641</v>
      </c>
      <c r="K97" s="76">
        <v>74.243793584379361</v>
      </c>
      <c r="L97" s="76">
        <v>21.814285752124938</v>
      </c>
      <c r="M97" s="14"/>
      <c r="DJ97" s="73"/>
      <c r="DK97" s="73"/>
    </row>
    <row r="98" spans="2:115" s="93" customFormat="1" ht="18" customHeight="1">
      <c r="B98" s="84" t="s">
        <v>49</v>
      </c>
      <c r="C98" s="94">
        <v>126.29999999999998</v>
      </c>
      <c r="D98" s="89" t="s">
        <v>220</v>
      </c>
      <c r="E98" s="94">
        <v>52.099999999999994</v>
      </c>
      <c r="F98" s="89" t="s">
        <v>220</v>
      </c>
      <c r="G98" s="90">
        <v>2420.2600000000002</v>
      </c>
      <c r="H98" s="89">
        <v>8.3468600592382702E-2</v>
      </c>
      <c r="I98" s="90">
        <v>1146.96</v>
      </c>
      <c r="J98" s="198" t="s">
        <v>220</v>
      </c>
      <c r="K98" s="76">
        <v>-58.749010292953287</v>
      </c>
      <c r="L98" s="76">
        <v>-52.610050159900176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</row>
    <row r="99" spans="2:115" ht="18" customHeight="1">
      <c r="B99" s="84" t="s">
        <v>50</v>
      </c>
      <c r="C99" s="99">
        <v>20105.400000000092</v>
      </c>
      <c r="D99" s="89">
        <v>2.0431847805121643</v>
      </c>
      <c r="E99" s="99">
        <v>26956.900000000282</v>
      </c>
      <c r="F99" s="89">
        <v>4.142434378045567</v>
      </c>
      <c r="G99" s="90">
        <v>26534.804</v>
      </c>
      <c r="H99" s="89">
        <v>0.91511777944235684</v>
      </c>
      <c r="I99" s="90">
        <v>25588.78</v>
      </c>
      <c r="J99" s="198">
        <v>1.0117927917219938</v>
      </c>
      <c r="K99" s="76">
        <v>34.077909417370456</v>
      </c>
      <c r="L99" s="76">
        <v>-3.5652194755235511</v>
      </c>
      <c r="M99" s="14"/>
      <c r="DJ99" s="73"/>
      <c r="DK99" s="73"/>
    </row>
    <row r="100" spans="2:115" ht="18" customHeight="1">
      <c r="B100" s="84" t="s">
        <v>51</v>
      </c>
      <c r="C100" s="99">
        <v>290.20000000000005</v>
      </c>
      <c r="D100" s="89" t="s">
        <v>220</v>
      </c>
      <c r="E100" s="99">
        <v>254.49999999999994</v>
      </c>
      <c r="F100" s="89" t="s">
        <v>220</v>
      </c>
      <c r="G100" s="90">
        <v>2561.4899999999998</v>
      </c>
      <c r="H100" s="89">
        <v>8.8339263439209975E-2</v>
      </c>
      <c r="I100" s="90">
        <v>2476.7600000000002</v>
      </c>
      <c r="J100" s="198">
        <v>9.7932293560903078E-2</v>
      </c>
      <c r="K100" s="76">
        <v>-12.301860785665053</v>
      </c>
      <c r="L100" s="76">
        <v>-3.307840358541303</v>
      </c>
      <c r="M100" s="14"/>
      <c r="DJ100" s="73"/>
      <c r="DK100" s="73"/>
    </row>
    <row r="101" spans="2:115" ht="18" customHeight="1">
      <c r="B101" s="84" t="s">
        <v>52</v>
      </c>
      <c r="C101" s="99">
        <v>6.7</v>
      </c>
      <c r="D101" s="89" t="s">
        <v>220</v>
      </c>
      <c r="E101" s="99">
        <v>35</v>
      </c>
      <c r="F101" s="89" t="s">
        <v>220</v>
      </c>
      <c r="G101" s="90">
        <v>94.85</v>
      </c>
      <c r="H101" s="89" t="s">
        <v>220</v>
      </c>
      <c r="I101" s="90">
        <v>571.20000000000005</v>
      </c>
      <c r="J101" s="198" t="s">
        <v>220</v>
      </c>
      <c r="K101" s="76">
        <v>422.38805970149247</v>
      </c>
      <c r="L101" s="76">
        <v>502.21402214022152</v>
      </c>
      <c r="M101" s="14"/>
      <c r="DJ101" s="73"/>
      <c r="DK101" s="73"/>
    </row>
    <row r="102" spans="2:115" ht="18" customHeight="1">
      <c r="B102" s="84" t="s">
        <v>102</v>
      </c>
      <c r="C102" s="99">
        <v>257493.7</v>
      </c>
      <c r="D102" s="89">
        <v>26.167457942530998</v>
      </c>
      <c r="E102" s="99">
        <v>140274.20000000001</v>
      </c>
      <c r="F102" s="89">
        <v>21.555767481900123</v>
      </c>
      <c r="G102" s="90">
        <v>856766.98</v>
      </c>
      <c r="H102" s="89">
        <v>29.547710103196323</v>
      </c>
      <c r="I102" s="90">
        <v>659433.4</v>
      </c>
      <c r="J102" s="198">
        <v>26.074316975671614</v>
      </c>
      <c r="K102" s="76">
        <v>-45.523249695041081</v>
      </c>
      <c r="L102" s="76">
        <v>-23.032351223433</v>
      </c>
      <c r="M102" s="14"/>
      <c r="DJ102" s="73"/>
      <c r="DK102" s="73"/>
    </row>
    <row r="103" spans="2:115" ht="18" customHeight="1">
      <c r="B103" s="84" t="s">
        <v>53</v>
      </c>
      <c r="C103" s="99">
        <v>3849.9999999999977</v>
      </c>
      <c r="D103" s="89">
        <v>0.3912511765481807</v>
      </c>
      <c r="E103" s="99">
        <v>2634.7</v>
      </c>
      <c r="F103" s="89">
        <v>0.40487117791127836</v>
      </c>
      <c r="G103" s="90">
        <v>34727.93</v>
      </c>
      <c r="H103" s="89">
        <v>1.1976778191476225</v>
      </c>
      <c r="I103" s="90">
        <v>20506.86</v>
      </c>
      <c r="J103" s="198">
        <v>0.81085120622601325</v>
      </c>
      <c r="K103" s="76">
        <v>-31.566233766233776</v>
      </c>
      <c r="L103" s="76">
        <v>-40.949950083405483</v>
      </c>
      <c r="M103" s="14"/>
      <c r="DJ103" s="73"/>
      <c r="DK103" s="73"/>
    </row>
    <row r="104" spans="2:115" ht="18" customHeight="1">
      <c r="B104" s="84" t="s">
        <v>75</v>
      </c>
      <c r="C104" s="94">
        <v>21.4</v>
      </c>
      <c r="D104" s="89" t="s">
        <v>220</v>
      </c>
      <c r="E104" s="94">
        <v>56</v>
      </c>
      <c r="F104" s="89" t="s">
        <v>220</v>
      </c>
      <c r="G104" s="90">
        <v>88</v>
      </c>
      <c r="H104" s="89" t="s">
        <v>220</v>
      </c>
      <c r="I104" s="90">
        <v>227.9</v>
      </c>
      <c r="J104" s="198" t="s">
        <v>220</v>
      </c>
      <c r="K104" s="76">
        <v>161.68224299065423</v>
      </c>
      <c r="L104" s="76">
        <v>158.97727272727275</v>
      </c>
      <c r="M104" s="14"/>
      <c r="DJ104" s="73"/>
      <c r="DK104" s="73"/>
    </row>
    <row r="105" spans="2:115" ht="18" customHeight="1">
      <c r="B105" s="84" t="s">
        <v>54</v>
      </c>
      <c r="C105" s="94">
        <v>28913.100000000093</v>
      </c>
      <c r="D105" s="89">
        <v>2.9382556864039602</v>
      </c>
      <c r="E105" s="94">
        <v>17292.199999999488</v>
      </c>
      <c r="F105" s="89">
        <v>2.6572715613455808</v>
      </c>
      <c r="G105" s="94">
        <v>201258.8059999994</v>
      </c>
      <c r="H105" s="89">
        <v>6.9409034127382112</v>
      </c>
      <c r="I105" s="94">
        <v>130369.78000000073</v>
      </c>
      <c r="J105" s="198">
        <v>5.1548844322544047</v>
      </c>
      <c r="K105" s="76">
        <v>-40.192507894345461</v>
      </c>
      <c r="L105" s="76">
        <v>-35.222819517273699</v>
      </c>
      <c r="M105" s="14"/>
      <c r="DJ105" s="73"/>
      <c r="DK105" s="73"/>
    </row>
    <row r="106" spans="2:115" ht="3" customHeight="1">
      <c r="B106" s="325"/>
      <c r="C106" s="372"/>
      <c r="D106" s="373"/>
      <c r="E106" s="372"/>
      <c r="F106" s="373"/>
      <c r="G106" s="372"/>
      <c r="H106" s="373"/>
      <c r="I106" s="372"/>
      <c r="J106" s="375"/>
      <c r="K106" s="375"/>
      <c r="L106" s="375"/>
      <c r="M106" s="14"/>
      <c r="DJ106" s="73"/>
      <c r="DK106" s="73"/>
    </row>
    <row r="107" spans="2:115" ht="24" customHeight="1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85"/>
    </row>
    <row r="108" spans="2:115" ht="12.75" customHeight="1">
      <c r="B108" s="12" t="s">
        <v>222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85"/>
    </row>
    <row r="109" spans="2:115" ht="21" customHeight="1">
      <c r="B109" s="540" t="s">
        <v>39</v>
      </c>
      <c r="C109" s="538" t="s">
        <v>7</v>
      </c>
      <c r="D109" s="538"/>
      <c r="E109" s="538"/>
      <c r="F109" s="538"/>
      <c r="G109" s="538"/>
      <c r="H109" s="538"/>
      <c r="I109" s="538"/>
      <c r="J109" s="538"/>
      <c r="K109" s="538"/>
      <c r="L109" s="539"/>
      <c r="M109" s="14"/>
    </row>
    <row r="110" spans="2:115" ht="21" customHeight="1">
      <c r="B110" s="532"/>
      <c r="C110" s="545" t="s">
        <v>295</v>
      </c>
      <c r="D110" s="545"/>
      <c r="E110" s="545"/>
      <c r="F110" s="545"/>
      <c r="G110" s="596" t="s">
        <v>244</v>
      </c>
      <c r="H110" s="596"/>
      <c r="I110" s="596"/>
      <c r="J110" s="596"/>
      <c r="K110" s="545" t="s">
        <v>1</v>
      </c>
      <c r="L110" s="531"/>
      <c r="M110" s="14"/>
    </row>
    <row r="111" spans="2:115" ht="21" customHeight="1">
      <c r="B111" s="541"/>
      <c r="C111" s="314">
        <v>2022</v>
      </c>
      <c r="D111" s="310" t="s">
        <v>40</v>
      </c>
      <c r="E111" s="314">
        <v>2023</v>
      </c>
      <c r="F111" s="310" t="s">
        <v>40</v>
      </c>
      <c r="G111" s="314">
        <v>2022</v>
      </c>
      <c r="H111" s="310" t="s">
        <v>40</v>
      </c>
      <c r="I111" s="314">
        <v>2023</v>
      </c>
      <c r="J111" s="310" t="s">
        <v>40</v>
      </c>
      <c r="K111" s="314" t="s">
        <v>214</v>
      </c>
      <c r="L111" s="315" t="s">
        <v>41</v>
      </c>
      <c r="M111" s="14"/>
    </row>
    <row r="112" spans="2:115" s="79" customFormat="1" ht="18" customHeight="1">
      <c r="B112" s="106" t="s">
        <v>42</v>
      </c>
      <c r="C112" s="98">
        <v>515817.85</v>
      </c>
      <c r="D112" s="89">
        <v>100</v>
      </c>
      <c r="E112" s="98">
        <v>367438.08000000013</v>
      </c>
      <c r="F112" s="89">
        <v>100</v>
      </c>
      <c r="G112" s="88">
        <v>1691352.15</v>
      </c>
      <c r="H112" s="89">
        <v>100</v>
      </c>
      <c r="I112" s="88">
        <v>1586712.35</v>
      </c>
      <c r="J112" s="198">
        <v>100</v>
      </c>
      <c r="K112" s="76">
        <v>-28.765923862464238</v>
      </c>
      <c r="L112" s="76">
        <v>-6.1867541895400002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</row>
    <row r="113" spans="2:115" ht="18" customHeight="1">
      <c r="B113" s="84" t="s">
        <v>43</v>
      </c>
      <c r="C113" s="99">
        <v>395.80000000000007</v>
      </c>
      <c r="D113" s="89">
        <v>7.6732513231172611E-2</v>
      </c>
      <c r="E113" s="99">
        <v>540.1</v>
      </c>
      <c r="F113" s="89">
        <v>0.14699075283650509</v>
      </c>
      <c r="G113" s="90">
        <v>1928.38</v>
      </c>
      <c r="H113" s="89">
        <v>0.1140141040409592</v>
      </c>
      <c r="I113" s="90">
        <v>2906.92</v>
      </c>
      <c r="J113" s="198">
        <v>0.18320396888572779</v>
      </c>
      <c r="K113" s="76">
        <v>36.457806973218808</v>
      </c>
      <c r="L113" s="76">
        <v>50.744147937647142</v>
      </c>
      <c r="M113" s="14"/>
      <c r="DJ113" s="73"/>
      <c r="DK113" s="73"/>
    </row>
    <row r="114" spans="2:115" ht="18" customHeight="1">
      <c r="B114" s="84" t="s">
        <v>44</v>
      </c>
      <c r="C114" s="99">
        <v>230373.95</v>
      </c>
      <c r="D114" s="89">
        <v>44.661880157889073</v>
      </c>
      <c r="E114" s="99">
        <v>70305.25</v>
      </c>
      <c r="F114" s="89">
        <v>19.133904139712456</v>
      </c>
      <c r="G114" s="90">
        <v>702222.48</v>
      </c>
      <c r="H114" s="89">
        <v>41.518407624337719</v>
      </c>
      <c r="I114" s="90">
        <v>174005.64000000004</v>
      </c>
      <c r="J114" s="198">
        <v>10.966426271277212</v>
      </c>
      <c r="K114" s="76">
        <v>-69.482118095383612</v>
      </c>
      <c r="L114" s="76">
        <v>-75.220724918974398</v>
      </c>
      <c r="M114" s="14"/>
      <c r="DJ114" s="73"/>
      <c r="DK114" s="73"/>
    </row>
    <row r="115" spans="2:115" ht="18" customHeight="1">
      <c r="B115" s="84" t="s">
        <v>45</v>
      </c>
      <c r="C115" s="90">
        <v>149.4</v>
      </c>
      <c r="D115" s="89" t="s">
        <v>220</v>
      </c>
      <c r="E115" s="90">
        <v>32.799999999999997</v>
      </c>
      <c r="F115" s="89" t="s">
        <v>220</v>
      </c>
      <c r="G115" s="90">
        <v>457.5</v>
      </c>
      <c r="H115" s="89" t="s">
        <v>220</v>
      </c>
      <c r="I115" s="90">
        <v>107.15</v>
      </c>
      <c r="J115" s="198" t="s">
        <v>220</v>
      </c>
      <c r="K115" s="76">
        <v>-78.045515394912996</v>
      </c>
      <c r="L115" s="76">
        <v>-76.579234972677597</v>
      </c>
      <c r="M115" s="14"/>
      <c r="DJ115" s="73"/>
      <c r="DK115" s="73"/>
    </row>
    <row r="116" spans="2:115" ht="18" customHeight="1">
      <c r="B116" s="84" t="s">
        <v>46</v>
      </c>
      <c r="C116" s="90">
        <v>213.69999999999993</v>
      </c>
      <c r="D116" s="89" t="s">
        <v>220</v>
      </c>
      <c r="E116" s="90">
        <v>383.90000000000009</v>
      </c>
      <c r="F116" s="89">
        <v>0.10448018887971545</v>
      </c>
      <c r="G116" s="90">
        <v>984.76</v>
      </c>
      <c r="H116" s="89">
        <v>5.8223238726482829E-2</v>
      </c>
      <c r="I116" s="90">
        <v>2210.63</v>
      </c>
      <c r="J116" s="198">
        <v>0.13932140882372282</v>
      </c>
      <c r="K116" s="76">
        <v>79.644361254094534</v>
      </c>
      <c r="L116" s="76">
        <v>124.48413826719201</v>
      </c>
      <c r="M116" s="14"/>
      <c r="DJ116" s="73"/>
      <c r="DK116" s="73"/>
    </row>
    <row r="117" spans="2:115" ht="18" customHeight="1">
      <c r="B117" s="84" t="s">
        <v>47</v>
      </c>
      <c r="C117" s="94">
        <v>60</v>
      </c>
      <c r="D117" s="89" t="s">
        <v>220</v>
      </c>
      <c r="E117" s="94">
        <v>0</v>
      </c>
      <c r="F117" s="89">
        <v>0</v>
      </c>
      <c r="G117" s="90">
        <v>85.81</v>
      </c>
      <c r="H117" s="89" t="s">
        <v>220</v>
      </c>
      <c r="I117" s="90">
        <v>0</v>
      </c>
      <c r="J117" s="198">
        <v>0</v>
      </c>
      <c r="K117" s="76">
        <v>-100</v>
      </c>
      <c r="L117" s="76">
        <v>-100</v>
      </c>
      <c r="M117" s="14"/>
      <c r="DJ117" s="73"/>
      <c r="DK117" s="73"/>
    </row>
    <row r="118" spans="2:115" ht="18" customHeight="1">
      <c r="B118" s="84" t="s">
        <v>48</v>
      </c>
      <c r="C118" s="99">
        <v>5557.9000000000169</v>
      </c>
      <c r="D118" s="89">
        <v>1.0774927622221715</v>
      </c>
      <c r="E118" s="99">
        <v>15226.370000000106</v>
      </c>
      <c r="F118" s="89">
        <v>4.1439281415796918</v>
      </c>
      <c r="G118" s="90">
        <v>14065.14</v>
      </c>
      <c r="H118" s="89">
        <v>0.83159145775762899</v>
      </c>
      <c r="I118" s="90">
        <v>13652.87</v>
      </c>
      <c r="J118" s="198">
        <v>0.86045022590263454</v>
      </c>
      <c r="K118" s="76">
        <v>173.95904928120336</v>
      </c>
      <c r="L118" s="76">
        <v>-2.9311475036864043</v>
      </c>
      <c r="M118" s="14"/>
      <c r="DJ118" s="73"/>
      <c r="DK118" s="73"/>
    </row>
    <row r="119" spans="2:115" s="93" customFormat="1" ht="18" customHeight="1">
      <c r="B119" s="84" t="s">
        <v>49</v>
      </c>
      <c r="C119" s="94">
        <v>27.1</v>
      </c>
      <c r="D119" s="89" t="s">
        <v>220</v>
      </c>
      <c r="E119" s="94">
        <v>73.3</v>
      </c>
      <c r="F119" s="89" t="s">
        <v>220</v>
      </c>
      <c r="G119" s="90">
        <v>500.1</v>
      </c>
      <c r="H119" s="89" t="s">
        <v>220</v>
      </c>
      <c r="I119" s="90">
        <v>997.85</v>
      </c>
      <c r="J119" s="198">
        <v>6.2887895213017034E-2</v>
      </c>
      <c r="K119" s="76">
        <v>170.47970479704793</v>
      </c>
      <c r="L119" s="76">
        <v>99.530093981203763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</row>
    <row r="120" spans="2:115" ht="18" customHeight="1">
      <c r="B120" s="84" t="s">
        <v>50</v>
      </c>
      <c r="C120" s="99">
        <v>14091.300000000088</v>
      </c>
      <c r="D120" s="89">
        <v>2.7318364418757688</v>
      </c>
      <c r="E120" s="99">
        <v>6250.3599999999924</v>
      </c>
      <c r="F120" s="89">
        <v>1.701064843360816</v>
      </c>
      <c r="G120" s="90">
        <v>20528.560000000001</v>
      </c>
      <c r="H120" s="89">
        <v>1.2137365953033497</v>
      </c>
      <c r="I120" s="90">
        <v>11851.77</v>
      </c>
      <c r="J120" s="198">
        <v>0.74693878824350235</v>
      </c>
      <c r="K120" s="76">
        <v>-55.643836977425785</v>
      </c>
      <c r="L120" s="76">
        <v>-42.266919842404924</v>
      </c>
      <c r="M120" s="14"/>
      <c r="DJ120" s="73"/>
      <c r="DK120" s="73"/>
    </row>
    <row r="121" spans="2:115" ht="18" customHeight="1">
      <c r="B121" s="84" t="s">
        <v>51</v>
      </c>
      <c r="C121" s="99">
        <v>101.6</v>
      </c>
      <c r="D121" s="89" t="s">
        <v>220</v>
      </c>
      <c r="E121" s="99">
        <v>451.80000000000013</v>
      </c>
      <c r="F121" s="89">
        <v>0.12295949293007408</v>
      </c>
      <c r="G121" s="90">
        <v>844.09</v>
      </c>
      <c r="H121" s="89" t="s">
        <v>220</v>
      </c>
      <c r="I121" s="90">
        <v>3897.44</v>
      </c>
      <c r="J121" s="198">
        <v>0.24562990260963177</v>
      </c>
      <c r="K121" s="76">
        <v>344.68503937007881</v>
      </c>
      <c r="L121" s="76">
        <v>361.73275361632051</v>
      </c>
      <c r="M121" s="14"/>
      <c r="DJ121" s="73"/>
      <c r="DK121" s="73"/>
    </row>
    <row r="122" spans="2:115" ht="18" customHeight="1">
      <c r="B122" s="84" t="s">
        <v>52</v>
      </c>
      <c r="C122" s="99">
        <v>12.9</v>
      </c>
      <c r="D122" s="89" t="s">
        <v>220</v>
      </c>
      <c r="E122" s="99">
        <v>35.5</v>
      </c>
      <c r="F122" s="89" t="s">
        <v>220</v>
      </c>
      <c r="G122" s="90">
        <v>155.27000000000001</v>
      </c>
      <c r="H122" s="89" t="s">
        <v>220</v>
      </c>
      <c r="I122" s="90">
        <v>542.33000000000004</v>
      </c>
      <c r="J122" s="198" t="s">
        <v>220</v>
      </c>
      <c r="K122" s="76">
        <v>175.19379844961242</v>
      </c>
      <c r="L122" s="76">
        <v>249.28189605203838</v>
      </c>
      <c r="M122" s="14"/>
      <c r="DJ122" s="73"/>
      <c r="DK122" s="73"/>
    </row>
    <row r="123" spans="2:115" ht="18" customHeight="1">
      <c r="B123" s="84" t="s">
        <v>102</v>
      </c>
      <c r="C123" s="99">
        <v>246683.19999999998</v>
      </c>
      <c r="D123" s="89">
        <v>47.823703658180889</v>
      </c>
      <c r="E123" s="99">
        <v>244877.29999999996</v>
      </c>
      <c r="F123" s="89">
        <v>66.644507831088134</v>
      </c>
      <c r="G123" s="90">
        <v>823233.72</v>
      </c>
      <c r="H123" s="89">
        <v>48.673111628468384</v>
      </c>
      <c r="I123" s="90">
        <v>1137874.8900000001</v>
      </c>
      <c r="J123" s="198">
        <v>71.712739237203266</v>
      </c>
      <c r="K123" s="76">
        <v>-0.73207255297483842</v>
      </c>
      <c r="L123" s="76">
        <v>38.22015089469366</v>
      </c>
      <c r="M123" s="14"/>
      <c r="DJ123" s="73"/>
      <c r="DK123" s="73"/>
    </row>
    <row r="124" spans="2:115" ht="18" customHeight="1">
      <c r="B124" s="84" t="s">
        <v>53</v>
      </c>
      <c r="C124" s="99">
        <v>1917.7000000000003</v>
      </c>
      <c r="D124" s="89">
        <v>0.37177852608241463</v>
      </c>
      <c r="E124" s="99">
        <v>4047.8999999999992</v>
      </c>
      <c r="F124" s="89">
        <v>1.1016550053821306</v>
      </c>
      <c r="G124" s="90">
        <v>16771.310000000001</v>
      </c>
      <c r="H124" s="89">
        <v>0.99159184561299096</v>
      </c>
      <c r="I124" s="90">
        <v>33952.880000000005</v>
      </c>
      <c r="J124" s="198">
        <v>2.1398257850580165</v>
      </c>
      <c r="K124" s="76">
        <v>111.08098242686553</v>
      </c>
      <c r="L124" s="76">
        <v>102.44620128063934</v>
      </c>
      <c r="M124" s="14"/>
      <c r="DJ124" s="73"/>
      <c r="DK124" s="73"/>
    </row>
    <row r="125" spans="2:115" ht="18" customHeight="1">
      <c r="B125" s="84" t="s">
        <v>75</v>
      </c>
      <c r="C125" s="94">
        <v>101.89999999999999</v>
      </c>
      <c r="D125" s="89" t="s">
        <v>220</v>
      </c>
      <c r="E125" s="94">
        <v>72.399999999999991</v>
      </c>
      <c r="F125" s="89" t="s">
        <v>220</v>
      </c>
      <c r="G125" s="90">
        <v>526.76</v>
      </c>
      <c r="H125" s="89" t="s">
        <v>220</v>
      </c>
      <c r="I125" s="90">
        <v>255.76999999999998</v>
      </c>
      <c r="J125" s="198" t="s">
        <v>220</v>
      </c>
      <c r="K125" s="76">
        <v>-28.949950932286551</v>
      </c>
      <c r="L125" s="76">
        <v>-51.444680689498057</v>
      </c>
      <c r="M125" s="14"/>
      <c r="DJ125" s="73"/>
      <c r="DK125" s="73"/>
    </row>
    <row r="126" spans="2:115" ht="18" customHeight="1">
      <c r="B126" s="84" t="s">
        <v>54</v>
      </c>
      <c r="C126" s="94">
        <v>16131.399999999849</v>
      </c>
      <c r="D126" s="89">
        <v>3.1273442747279585</v>
      </c>
      <c r="E126" s="94">
        <v>25141.100000000035</v>
      </c>
      <c r="F126" s="89">
        <v>6.8422684986814728</v>
      </c>
      <c r="G126" s="94">
        <v>109048.26999999979</v>
      </c>
      <c r="H126" s="89">
        <v>6.4474018612859414</v>
      </c>
      <c r="I126" s="94">
        <v>204456.20999999996</v>
      </c>
      <c r="J126" s="198">
        <v>12.885524587994791</v>
      </c>
      <c r="K126" s="76">
        <v>55.851940935070729</v>
      </c>
      <c r="L126" s="76">
        <v>87.491475105473924</v>
      </c>
      <c r="M126" s="14"/>
      <c r="DJ126" s="73"/>
      <c r="DK126" s="73"/>
    </row>
    <row r="127" spans="2:115" ht="3" customHeight="1">
      <c r="B127" s="325"/>
      <c r="C127" s="372"/>
      <c r="D127" s="373"/>
      <c r="E127" s="372"/>
      <c r="F127" s="373"/>
      <c r="G127" s="372"/>
      <c r="H127" s="373"/>
      <c r="I127" s="372"/>
      <c r="J127" s="375"/>
      <c r="K127" s="375"/>
      <c r="L127" s="375"/>
      <c r="M127" s="14"/>
      <c r="DJ127" s="73"/>
      <c r="DK127" s="73"/>
    </row>
    <row r="128" spans="2:115" ht="24" customHeight="1">
      <c r="B128" s="54"/>
      <c r="C128" s="99"/>
      <c r="D128" s="89"/>
      <c r="E128" s="99"/>
      <c r="F128" s="89"/>
      <c r="G128" s="99"/>
      <c r="H128" s="89"/>
      <c r="I128" s="99"/>
      <c r="J128" s="89"/>
      <c r="K128" s="95"/>
      <c r="L128" s="104"/>
    </row>
    <row r="129" spans="2:115" ht="12.75" customHeight="1">
      <c r="B129" s="12" t="s">
        <v>222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85"/>
    </row>
    <row r="130" spans="2:115" ht="21" customHeight="1">
      <c r="B130" s="540" t="s">
        <v>39</v>
      </c>
      <c r="C130" s="538" t="s">
        <v>8</v>
      </c>
      <c r="D130" s="538"/>
      <c r="E130" s="538"/>
      <c r="F130" s="538"/>
      <c r="G130" s="538"/>
      <c r="H130" s="538"/>
      <c r="I130" s="538"/>
      <c r="J130" s="538"/>
      <c r="K130" s="538"/>
      <c r="L130" s="539"/>
      <c r="M130" s="14"/>
    </row>
    <row r="131" spans="2:115" ht="21" customHeight="1">
      <c r="B131" s="532"/>
      <c r="C131" s="545" t="s">
        <v>295</v>
      </c>
      <c r="D131" s="545"/>
      <c r="E131" s="545"/>
      <c r="F131" s="545"/>
      <c r="G131" s="596" t="s">
        <v>244</v>
      </c>
      <c r="H131" s="596"/>
      <c r="I131" s="596"/>
      <c r="J131" s="596"/>
      <c r="K131" s="545" t="s">
        <v>1</v>
      </c>
      <c r="L131" s="531"/>
      <c r="M131" s="14"/>
    </row>
    <row r="132" spans="2:115" ht="21" customHeight="1">
      <c r="B132" s="541"/>
      <c r="C132" s="314">
        <v>2022</v>
      </c>
      <c r="D132" s="310" t="s">
        <v>40</v>
      </c>
      <c r="E132" s="314">
        <v>2023</v>
      </c>
      <c r="F132" s="310" t="s">
        <v>40</v>
      </c>
      <c r="G132" s="314">
        <v>2022</v>
      </c>
      <c r="H132" s="310" t="s">
        <v>40</v>
      </c>
      <c r="I132" s="314">
        <v>2023</v>
      </c>
      <c r="J132" s="310" t="s">
        <v>40</v>
      </c>
      <c r="K132" s="314" t="s">
        <v>214</v>
      </c>
      <c r="L132" s="315" t="s">
        <v>41</v>
      </c>
      <c r="M132" s="14"/>
    </row>
    <row r="133" spans="2:115" s="79" customFormat="1" ht="18" customHeight="1">
      <c r="B133" s="106" t="s">
        <v>42</v>
      </c>
      <c r="C133" s="98">
        <v>493523.5</v>
      </c>
      <c r="D133" s="89">
        <v>100</v>
      </c>
      <c r="E133" s="98">
        <v>386236</v>
      </c>
      <c r="F133" s="89">
        <v>100</v>
      </c>
      <c r="G133" s="88">
        <v>1633927.9</v>
      </c>
      <c r="H133" s="89">
        <v>100</v>
      </c>
      <c r="I133" s="88">
        <v>1486303.85</v>
      </c>
      <c r="J133" s="198">
        <v>100</v>
      </c>
      <c r="K133" s="76">
        <v>-21.739086385957307</v>
      </c>
      <c r="L133" s="76">
        <v>-9.0349182482286849</v>
      </c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</row>
    <row r="134" spans="2:115" ht="18" customHeight="1">
      <c r="B134" s="84" t="s">
        <v>43</v>
      </c>
      <c r="C134" s="99">
        <v>68.400000000000006</v>
      </c>
      <c r="D134" s="89" t="s">
        <v>220</v>
      </c>
      <c r="E134" s="99">
        <v>364.7</v>
      </c>
      <c r="F134" s="89">
        <v>9.4424134467009813E-2</v>
      </c>
      <c r="G134" s="90">
        <v>361.51</v>
      </c>
      <c r="H134" s="89" t="s">
        <v>220</v>
      </c>
      <c r="I134" s="90">
        <v>2019.84</v>
      </c>
      <c r="J134" s="198">
        <v>0.13589684235831051</v>
      </c>
      <c r="K134" s="76">
        <v>433.18713450292393</v>
      </c>
      <c r="L134" s="76">
        <v>458.72313352327734</v>
      </c>
      <c r="M134" s="14"/>
      <c r="DJ134" s="73"/>
      <c r="DK134" s="73"/>
    </row>
    <row r="135" spans="2:115" ht="18" customHeight="1">
      <c r="B135" s="84" t="s">
        <v>44</v>
      </c>
      <c r="C135" s="99">
        <v>238856.50000000003</v>
      </c>
      <c r="D135" s="89">
        <v>48.398201909331576</v>
      </c>
      <c r="E135" s="99">
        <v>108247.79999999996</v>
      </c>
      <c r="F135" s="89">
        <v>28.026336229662686</v>
      </c>
      <c r="G135" s="90">
        <v>672189.29</v>
      </c>
      <c r="H135" s="89">
        <v>41.139470719607644</v>
      </c>
      <c r="I135" s="90">
        <v>175178.87</v>
      </c>
      <c r="J135" s="198">
        <v>11.786208452598705</v>
      </c>
      <c r="K135" s="76">
        <v>-54.680823004607369</v>
      </c>
      <c r="L135" s="76">
        <v>-73.939056660661763</v>
      </c>
      <c r="M135" s="14"/>
      <c r="DJ135" s="73"/>
      <c r="DK135" s="73"/>
    </row>
    <row r="136" spans="2:115" ht="18" customHeight="1">
      <c r="B136" s="84" t="s">
        <v>45</v>
      </c>
      <c r="C136" s="94">
        <v>15.399999999999999</v>
      </c>
      <c r="D136" s="89" t="s">
        <v>220</v>
      </c>
      <c r="E136" s="94">
        <v>285.79999999999995</v>
      </c>
      <c r="F136" s="89">
        <v>7.3996209571350155E-2</v>
      </c>
      <c r="G136" s="90">
        <v>46.2</v>
      </c>
      <c r="H136" s="89" t="s">
        <v>220</v>
      </c>
      <c r="I136" s="90">
        <v>899.18</v>
      </c>
      <c r="J136" s="198">
        <v>6.0497723934443144E-2</v>
      </c>
      <c r="K136" s="474">
        <v>1755.84415584416</v>
      </c>
      <c r="L136" s="474">
        <v>1846.2770562770561</v>
      </c>
      <c r="M136" s="14"/>
      <c r="DJ136" s="73"/>
      <c r="DK136" s="73"/>
    </row>
    <row r="137" spans="2:115" ht="18" customHeight="1">
      <c r="B137" s="84" t="s">
        <v>46</v>
      </c>
      <c r="C137" s="90">
        <v>201.1</v>
      </c>
      <c r="D137" s="89" t="s">
        <v>220</v>
      </c>
      <c r="E137" s="90">
        <v>583.5</v>
      </c>
      <c r="F137" s="89">
        <v>0.15107343696600006</v>
      </c>
      <c r="G137" s="90">
        <v>1138.98</v>
      </c>
      <c r="H137" s="89">
        <v>6.9708094218845273E-2</v>
      </c>
      <c r="I137" s="90">
        <v>3400.12</v>
      </c>
      <c r="J137" s="198">
        <v>0.22876345237213777</v>
      </c>
      <c r="K137" s="76">
        <v>190.15415216310294</v>
      </c>
      <c r="L137" s="76">
        <v>198.52324009201214</v>
      </c>
      <c r="M137" s="14"/>
      <c r="DJ137" s="73"/>
      <c r="DK137" s="73"/>
    </row>
    <row r="138" spans="2:115" ht="18" customHeight="1">
      <c r="B138" s="84" t="s">
        <v>47</v>
      </c>
      <c r="C138" s="94">
        <v>131.49999999999997</v>
      </c>
      <c r="D138" s="89" t="s">
        <v>220</v>
      </c>
      <c r="E138" s="94">
        <v>46.9</v>
      </c>
      <c r="F138" s="89" t="s">
        <v>220</v>
      </c>
      <c r="G138" s="90">
        <v>241.43</v>
      </c>
      <c r="H138" s="89" t="s">
        <v>220</v>
      </c>
      <c r="I138" s="90">
        <v>94.76</v>
      </c>
      <c r="J138" s="198" t="s">
        <v>220</v>
      </c>
      <c r="K138" s="76">
        <v>-64.334600760456269</v>
      </c>
      <c r="L138" s="76">
        <v>-60.750528103384006</v>
      </c>
      <c r="M138" s="14"/>
      <c r="DJ138" s="73"/>
      <c r="DK138" s="73"/>
    </row>
    <row r="139" spans="2:115" ht="18" customHeight="1">
      <c r="B139" s="84" t="s">
        <v>48</v>
      </c>
      <c r="C139" s="99">
        <v>5511.8000000000047</v>
      </c>
      <c r="D139" s="89">
        <v>1.1168262504217132</v>
      </c>
      <c r="E139" s="99">
        <v>16916.600000000202</v>
      </c>
      <c r="F139" s="89">
        <v>4.3798610176162249</v>
      </c>
      <c r="G139" s="90">
        <v>13823.91</v>
      </c>
      <c r="H139" s="89">
        <v>0.84605385586475401</v>
      </c>
      <c r="I139" s="90">
        <v>28065.14</v>
      </c>
      <c r="J139" s="198">
        <v>1.8882505081312946</v>
      </c>
      <c r="K139" s="76">
        <v>206.91607097499906</v>
      </c>
      <c r="L139" s="76">
        <v>103.0188275241954</v>
      </c>
      <c r="M139" s="14"/>
      <c r="DJ139" s="73"/>
      <c r="DK139" s="73"/>
    </row>
    <row r="140" spans="2:115" s="93" customFormat="1" ht="18" customHeight="1">
      <c r="B140" s="84" t="s">
        <v>49</v>
      </c>
      <c r="C140" s="94">
        <v>11.2</v>
      </c>
      <c r="D140" s="89" t="s">
        <v>220</v>
      </c>
      <c r="E140" s="94">
        <v>62.8</v>
      </c>
      <c r="F140" s="89" t="s">
        <v>220</v>
      </c>
      <c r="G140" s="90">
        <v>246.4</v>
      </c>
      <c r="H140" s="89" t="s">
        <v>220</v>
      </c>
      <c r="I140" s="90">
        <v>1773.92</v>
      </c>
      <c r="J140" s="198">
        <v>0.11935110038233433</v>
      </c>
      <c r="K140" s="76">
        <v>460.71428571428578</v>
      </c>
      <c r="L140" s="76">
        <v>619.93506493506493</v>
      </c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</row>
    <row r="141" spans="2:115" ht="18" customHeight="1">
      <c r="B141" s="84" t="s">
        <v>50</v>
      </c>
      <c r="C141" s="99">
        <v>11759.100000000089</v>
      </c>
      <c r="D141" s="89">
        <v>2.3826828914935336</v>
      </c>
      <c r="E141" s="99">
        <v>10115.300000000045</v>
      </c>
      <c r="F141" s="89">
        <v>2.6189428225230285</v>
      </c>
      <c r="G141" s="90">
        <v>22199.23</v>
      </c>
      <c r="H141" s="89">
        <v>1.3586419572124329</v>
      </c>
      <c r="I141" s="90">
        <v>20532.560000000001</v>
      </c>
      <c r="J141" s="198">
        <v>1.3814510404450611</v>
      </c>
      <c r="K141" s="76">
        <v>-13.978960974904552</v>
      </c>
      <c r="L141" s="76">
        <v>-7.5077829276060442</v>
      </c>
      <c r="M141" s="14"/>
      <c r="DJ141" s="73"/>
      <c r="DK141" s="73"/>
    </row>
    <row r="142" spans="2:115" ht="18" customHeight="1">
      <c r="B142" s="84" t="s">
        <v>51</v>
      </c>
      <c r="C142" s="99">
        <v>243.1</v>
      </c>
      <c r="D142" s="89" t="s">
        <v>220</v>
      </c>
      <c r="E142" s="99">
        <v>114.50000000000001</v>
      </c>
      <c r="F142" s="89" t="s">
        <v>220</v>
      </c>
      <c r="G142" s="90">
        <v>1977.6</v>
      </c>
      <c r="H142" s="89">
        <v>0.12103349235911819</v>
      </c>
      <c r="I142" s="90">
        <v>1073.31</v>
      </c>
      <c r="J142" s="198">
        <v>7.2213363371157233E-2</v>
      </c>
      <c r="K142" s="76">
        <v>-52.90004113533525</v>
      </c>
      <c r="L142" s="76">
        <v>-45.726638349514559</v>
      </c>
      <c r="M142" s="14"/>
      <c r="DJ142" s="73"/>
      <c r="DK142" s="73"/>
    </row>
    <row r="143" spans="2:115" ht="18" customHeight="1">
      <c r="B143" s="84" t="s">
        <v>52</v>
      </c>
      <c r="C143" s="99">
        <v>10.5</v>
      </c>
      <c r="D143" s="89" t="s">
        <v>220</v>
      </c>
      <c r="E143" s="99">
        <v>20.799999999999997</v>
      </c>
      <c r="F143" s="89" t="s">
        <v>220</v>
      </c>
      <c r="G143" s="90">
        <v>134.4</v>
      </c>
      <c r="H143" s="89" t="s">
        <v>220</v>
      </c>
      <c r="I143" s="90">
        <v>409.08</v>
      </c>
      <c r="J143" s="198" t="s">
        <v>220</v>
      </c>
      <c r="K143" s="76">
        <v>98.095238095238102</v>
      </c>
      <c r="L143" s="76">
        <v>204.37499999999997</v>
      </c>
      <c r="M143" s="14"/>
      <c r="DJ143" s="73"/>
      <c r="DK143" s="73"/>
    </row>
    <row r="144" spans="2:115" ht="18" customHeight="1">
      <c r="B144" s="84" t="s">
        <v>102</v>
      </c>
      <c r="C144" s="99">
        <v>203280.3</v>
      </c>
      <c r="D144" s="89">
        <v>41.189588742987922</v>
      </c>
      <c r="E144" s="99">
        <v>224664.7</v>
      </c>
      <c r="F144" s="89">
        <v>58.167726467755465</v>
      </c>
      <c r="G144" s="90">
        <v>679652.53</v>
      </c>
      <c r="H144" s="89">
        <v>41.596237508399241</v>
      </c>
      <c r="I144" s="90">
        <v>1070927.46</v>
      </c>
      <c r="J144" s="198">
        <v>72.053063712376158</v>
      </c>
      <c r="K144" s="76">
        <v>10.519661767520038</v>
      </c>
      <c r="L144" s="76">
        <v>57.569848228182117</v>
      </c>
      <c r="M144" s="14"/>
      <c r="DJ144" s="73"/>
      <c r="DK144" s="73"/>
    </row>
    <row r="145" spans="2:115" ht="18" customHeight="1">
      <c r="B145" s="84" t="s">
        <v>53</v>
      </c>
      <c r="C145" s="99">
        <v>2792.9</v>
      </c>
      <c r="D145" s="89">
        <v>0.56591023527755013</v>
      </c>
      <c r="E145" s="99">
        <v>4674.8999999999996</v>
      </c>
      <c r="F145" s="89">
        <v>1.2103739682473926</v>
      </c>
      <c r="G145" s="90">
        <v>25725.22</v>
      </c>
      <c r="H145" s="89">
        <v>1.5744403409722059</v>
      </c>
      <c r="I145" s="90">
        <v>45944.46</v>
      </c>
      <c r="J145" s="198">
        <v>3.0911889247948863</v>
      </c>
      <c r="K145" s="76">
        <v>67.385155215009476</v>
      </c>
      <c r="L145" s="76">
        <v>78.59695660523019</v>
      </c>
      <c r="M145" s="14"/>
      <c r="DJ145" s="73"/>
      <c r="DK145" s="73"/>
    </row>
    <row r="146" spans="2:115" ht="18" customHeight="1">
      <c r="B146" s="84" t="s">
        <v>75</v>
      </c>
      <c r="C146" s="90">
        <v>72.2</v>
      </c>
      <c r="D146" s="89" t="s">
        <v>220</v>
      </c>
      <c r="E146" s="90">
        <v>114.1</v>
      </c>
      <c r="F146" s="89" t="s">
        <v>220</v>
      </c>
      <c r="G146" s="90">
        <v>240.18</v>
      </c>
      <c r="H146" s="89" t="s">
        <v>220</v>
      </c>
      <c r="I146" s="90">
        <v>414.38</v>
      </c>
      <c r="J146" s="198" t="s">
        <v>220</v>
      </c>
      <c r="K146" s="76">
        <v>58.03324099722991</v>
      </c>
      <c r="L146" s="76">
        <v>72.528936630860173</v>
      </c>
      <c r="M146" s="14"/>
      <c r="DJ146" s="73"/>
      <c r="DK146" s="73"/>
    </row>
    <row r="147" spans="2:115" ht="18" customHeight="1">
      <c r="B147" s="84" t="s">
        <v>54</v>
      </c>
      <c r="C147" s="94">
        <v>30569.499999999825</v>
      </c>
      <c r="D147" s="89">
        <v>6.1941325995620931</v>
      </c>
      <c r="E147" s="94">
        <v>20023.599999999802</v>
      </c>
      <c r="F147" s="89">
        <v>5.1842914694642142</v>
      </c>
      <c r="G147" s="94">
        <v>215951.02000000002</v>
      </c>
      <c r="H147" s="89">
        <v>13.216679879203975</v>
      </c>
      <c r="I147" s="90">
        <v>135570.77000000025</v>
      </c>
      <c r="J147" s="198">
        <v>9.1213361251806102</v>
      </c>
      <c r="K147" s="76">
        <v>-34.498110862133835</v>
      </c>
      <c r="L147" s="76">
        <v>-37.221519027786954</v>
      </c>
      <c r="M147" s="14"/>
      <c r="DJ147" s="73"/>
      <c r="DK147" s="73"/>
    </row>
    <row r="148" spans="2:115" ht="3" customHeight="1">
      <c r="B148" s="325"/>
      <c r="C148" s="372"/>
      <c r="D148" s="373"/>
      <c r="E148" s="372"/>
      <c r="F148" s="373"/>
      <c r="G148" s="372"/>
      <c r="H148" s="373"/>
      <c r="I148" s="374"/>
      <c r="J148" s="375"/>
      <c r="K148" s="375"/>
      <c r="L148" s="375"/>
      <c r="M148" s="14"/>
      <c r="DJ148" s="73"/>
      <c r="DK148" s="73"/>
    </row>
    <row r="149" spans="2:115" ht="24" customHeight="1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91"/>
    </row>
    <row r="150" spans="2:115" ht="12.75" customHeight="1">
      <c r="B150" s="12" t="s">
        <v>222</v>
      </c>
      <c r="C150" s="94"/>
      <c r="D150" s="89"/>
      <c r="E150" s="94"/>
      <c r="F150" s="89"/>
      <c r="G150" s="94"/>
      <c r="H150" s="89"/>
      <c r="I150" s="94"/>
      <c r="J150" s="89"/>
      <c r="K150" s="95"/>
      <c r="L150" s="95"/>
      <c r="M150" s="91"/>
    </row>
    <row r="151" spans="2:115" ht="21" customHeight="1">
      <c r="B151" s="540" t="s">
        <v>39</v>
      </c>
      <c r="C151" s="538" t="s">
        <v>9</v>
      </c>
      <c r="D151" s="538"/>
      <c r="E151" s="538"/>
      <c r="F151" s="538"/>
      <c r="G151" s="538"/>
      <c r="H151" s="538"/>
      <c r="I151" s="538"/>
      <c r="J151" s="538"/>
      <c r="K151" s="538"/>
      <c r="L151" s="539"/>
      <c r="M151" s="14"/>
    </row>
    <row r="152" spans="2:115" ht="21" customHeight="1">
      <c r="B152" s="532"/>
      <c r="C152" s="545" t="s">
        <v>295</v>
      </c>
      <c r="D152" s="545"/>
      <c r="E152" s="545"/>
      <c r="F152" s="545"/>
      <c r="G152" s="596" t="s">
        <v>244</v>
      </c>
      <c r="H152" s="596"/>
      <c r="I152" s="596"/>
      <c r="J152" s="596"/>
      <c r="K152" s="545" t="s">
        <v>1</v>
      </c>
      <c r="L152" s="531"/>
      <c r="M152" s="14"/>
    </row>
    <row r="153" spans="2:115" ht="21" customHeight="1">
      <c r="B153" s="541"/>
      <c r="C153" s="314">
        <v>2022</v>
      </c>
      <c r="D153" s="310" t="s">
        <v>40</v>
      </c>
      <c r="E153" s="314">
        <v>2023</v>
      </c>
      <c r="F153" s="310" t="s">
        <v>40</v>
      </c>
      <c r="G153" s="314">
        <v>2022</v>
      </c>
      <c r="H153" s="310" t="s">
        <v>40</v>
      </c>
      <c r="I153" s="314">
        <v>2023</v>
      </c>
      <c r="J153" s="310" t="s">
        <v>40</v>
      </c>
      <c r="K153" s="314" t="s">
        <v>214</v>
      </c>
      <c r="L153" s="315" t="s">
        <v>41</v>
      </c>
      <c r="M153" s="14"/>
    </row>
    <row r="154" spans="2:115" s="79" customFormat="1" ht="18" customHeight="1">
      <c r="B154" s="106" t="s">
        <v>42</v>
      </c>
      <c r="C154" s="98">
        <v>300244.37</v>
      </c>
      <c r="D154" s="89">
        <v>100</v>
      </c>
      <c r="E154" s="98">
        <v>830484.99999999942</v>
      </c>
      <c r="F154" s="89">
        <v>100</v>
      </c>
      <c r="G154" s="98">
        <v>955949.4</v>
      </c>
      <c r="H154" s="89">
        <v>100</v>
      </c>
      <c r="I154" s="98">
        <v>1937967.52</v>
      </c>
      <c r="J154" s="198">
        <v>100</v>
      </c>
      <c r="K154" s="76">
        <v>176.60302173193122</v>
      </c>
      <c r="L154" s="76">
        <v>102.72699789340317</v>
      </c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</row>
    <row r="155" spans="2:115" ht="18" customHeight="1">
      <c r="B155" s="84" t="s">
        <v>43</v>
      </c>
      <c r="C155" s="99">
        <v>217.7</v>
      </c>
      <c r="D155" s="89">
        <v>7.2507604389051489E-2</v>
      </c>
      <c r="E155" s="99">
        <v>269.90000000000003</v>
      </c>
      <c r="F155" s="89" t="s">
        <v>220</v>
      </c>
      <c r="G155" s="99">
        <v>1036</v>
      </c>
      <c r="H155" s="89">
        <v>0.10837393694687186</v>
      </c>
      <c r="I155" s="90">
        <v>1575.62</v>
      </c>
      <c r="J155" s="198">
        <v>8.1302704185671801E-2</v>
      </c>
      <c r="K155" s="76">
        <v>23.977951309141019</v>
      </c>
      <c r="L155" s="76">
        <v>52.086872586872566</v>
      </c>
      <c r="M155" s="14"/>
      <c r="DH155" s="73"/>
      <c r="DI155" s="73"/>
      <c r="DJ155" s="73"/>
      <c r="DK155" s="73"/>
    </row>
    <row r="156" spans="2:115" ht="18" customHeight="1">
      <c r="B156" s="84" t="s">
        <v>44</v>
      </c>
      <c r="C156" s="99">
        <v>44685.899999999994</v>
      </c>
      <c r="D156" s="89">
        <v>14.883176660398325</v>
      </c>
      <c r="E156" s="99">
        <v>617330.49999999953</v>
      </c>
      <c r="F156" s="89">
        <v>74.333732698362994</v>
      </c>
      <c r="G156" s="99">
        <v>64095.49</v>
      </c>
      <c r="H156" s="89">
        <v>6.7049040461765017</v>
      </c>
      <c r="I156" s="90">
        <v>965136.01000000036</v>
      </c>
      <c r="J156" s="198">
        <v>49.801454360803753</v>
      </c>
      <c r="K156" s="474">
        <v>1281.488344198058</v>
      </c>
      <c r="L156" s="474">
        <v>1405.7783472752919</v>
      </c>
      <c r="M156" s="14"/>
      <c r="DH156" s="73"/>
      <c r="DI156" s="73"/>
      <c r="DJ156" s="73"/>
      <c r="DK156" s="73"/>
    </row>
    <row r="157" spans="2:115" ht="18" customHeight="1">
      <c r="B157" s="84" t="s">
        <v>45</v>
      </c>
      <c r="C157" s="94">
        <v>148.19999999999999</v>
      </c>
      <c r="D157" s="89" t="s">
        <v>220</v>
      </c>
      <c r="E157" s="99">
        <v>527.20000000000005</v>
      </c>
      <c r="F157" s="89">
        <v>6.3480977982745074E-2</v>
      </c>
      <c r="G157" s="99">
        <v>451.9</v>
      </c>
      <c r="H157" s="89" t="s">
        <v>220</v>
      </c>
      <c r="I157" s="90">
        <v>2107.0500000000002</v>
      </c>
      <c r="J157" s="198">
        <v>0.10872473239386386</v>
      </c>
      <c r="K157" s="76">
        <v>255.73549257759791</v>
      </c>
      <c r="L157" s="76">
        <v>366.26466032308036</v>
      </c>
      <c r="M157" s="14"/>
      <c r="DH157" s="73"/>
      <c r="DI157" s="73"/>
      <c r="DJ157" s="73"/>
      <c r="DK157" s="73"/>
    </row>
    <row r="158" spans="2:115" ht="18" customHeight="1">
      <c r="B158" s="84" t="s">
        <v>46</v>
      </c>
      <c r="C158" s="90">
        <v>345.7</v>
      </c>
      <c r="D158" s="89">
        <v>0.11513954449836979</v>
      </c>
      <c r="E158" s="99">
        <v>478.95</v>
      </c>
      <c r="F158" s="89">
        <v>5.7671119887776456E-2</v>
      </c>
      <c r="G158" s="99">
        <v>1821.98</v>
      </c>
      <c r="H158" s="89">
        <v>0.19059376992129501</v>
      </c>
      <c r="I158" s="90">
        <v>2502.52</v>
      </c>
      <c r="J158" s="198">
        <v>0.12913116314766721</v>
      </c>
      <c r="K158" s="76">
        <v>38.544981197570152</v>
      </c>
      <c r="L158" s="76">
        <v>37.351672356447388</v>
      </c>
      <c r="M158" s="14"/>
      <c r="DH158" s="73"/>
      <c r="DI158" s="73"/>
      <c r="DJ158" s="73"/>
      <c r="DK158" s="73"/>
    </row>
    <row r="159" spans="2:115" ht="18" customHeight="1">
      <c r="B159" s="84" t="s">
        <v>47</v>
      </c>
      <c r="C159" s="94">
        <v>175.39999999999998</v>
      </c>
      <c r="D159" s="89">
        <v>5.8419080431050208E-2</v>
      </c>
      <c r="E159" s="99">
        <v>0</v>
      </c>
      <c r="F159" s="89">
        <v>0</v>
      </c>
      <c r="G159" s="99">
        <v>314.14999999999998</v>
      </c>
      <c r="H159" s="89" t="s">
        <v>220</v>
      </c>
      <c r="I159" s="90">
        <v>0</v>
      </c>
      <c r="J159" s="198">
        <v>0</v>
      </c>
      <c r="K159" s="76">
        <v>-100</v>
      </c>
      <c r="L159" s="100">
        <v>-100</v>
      </c>
      <c r="M159" s="14"/>
      <c r="DH159" s="73"/>
      <c r="DI159" s="73"/>
      <c r="DJ159" s="73"/>
      <c r="DK159" s="73"/>
    </row>
    <row r="160" spans="2:115" ht="18" customHeight="1">
      <c r="B160" s="84" t="s">
        <v>48</v>
      </c>
      <c r="C160" s="99">
        <v>19777.590000000044</v>
      </c>
      <c r="D160" s="89">
        <v>6.5871643155207353</v>
      </c>
      <c r="E160" s="99">
        <v>17300.049999999985</v>
      </c>
      <c r="F160" s="89">
        <v>2.0831261250955762</v>
      </c>
      <c r="G160" s="99">
        <v>23717.52</v>
      </c>
      <c r="H160" s="89">
        <v>2.4810434527183132</v>
      </c>
      <c r="I160" s="90">
        <v>25017.510000000009</v>
      </c>
      <c r="J160" s="198">
        <v>1.290914824000766</v>
      </c>
      <c r="K160" s="76">
        <v>-12.527006576635479</v>
      </c>
      <c r="L160" s="76">
        <v>5.4811379941916316</v>
      </c>
      <c r="M160" s="14"/>
      <c r="DH160" s="73"/>
      <c r="DI160" s="73"/>
      <c r="DJ160" s="73"/>
      <c r="DK160" s="73"/>
    </row>
    <row r="161" spans="2:115" s="93" customFormat="1" ht="18" customHeight="1">
      <c r="B161" s="84" t="s">
        <v>49</v>
      </c>
      <c r="C161" s="90">
        <v>52.7</v>
      </c>
      <c r="D161" s="89" t="s">
        <v>220</v>
      </c>
      <c r="E161" s="99">
        <v>29.5</v>
      </c>
      <c r="F161" s="89" t="s">
        <v>220</v>
      </c>
      <c r="G161" s="99">
        <v>1054</v>
      </c>
      <c r="H161" s="89">
        <v>0.11025688179730016</v>
      </c>
      <c r="I161" s="90">
        <v>876.5</v>
      </c>
      <c r="J161" s="198" t="s">
        <v>220</v>
      </c>
      <c r="K161" s="76">
        <v>-44.022770398481981</v>
      </c>
      <c r="L161" s="76">
        <v>-16.840607210626189</v>
      </c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</row>
    <row r="162" spans="2:115" ht="18" customHeight="1">
      <c r="B162" s="84" t="s">
        <v>50</v>
      </c>
      <c r="C162" s="99">
        <v>9396.6810000000442</v>
      </c>
      <c r="D162" s="89">
        <v>3.1296776688935233</v>
      </c>
      <c r="E162" s="99">
        <v>19973.199999999961</v>
      </c>
      <c r="F162" s="89">
        <v>2.4050043047135077</v>
      </c>
      <c r="G162" s="99">
        <v>19254.18</v>
      </c>
      <c r="H162" s="89">
        <v>2.0141421711232832</v>
      </c>
      <c r="I162" s="90">
        <v>30022.180000000004</v>
      </c>
      <c r="J162" s="198">
        <v>1.5491580581288589</v>
      </c>
      <c r="K162" s="76">
        <v>112.55590138688332</v>
      </c>
      <c r="L162" s="76">
        <v>55.925518510785707</v>
      </c>
      <c r="M162" s="14"/>
      <c r="DH162" s="73"/>
      <c r="DI162" s="73"/>
      <c r="DJ162" s="73"/>
      <c r="DK162" s="73"/>
    </row>
    <row r="163" spans="2:115" ht="18" customHeight="1">
      <c r="B163" s="84" t="s">
        <v>51</v>
      </c>
      <c r="C163" s="99">
        <v>326.89999999999998</v>
      </c>
      <c r="D163" s="89">
        <v>0.10887797829481365</v>
      </c>
      <c r="E163" s="99">
        <v>99.55</v>
      </c>
      <c r="F163" s="89" t="s">
        <v>220</v>
      </c>
      <c r="G163" s="99">
        <v>2803</v>
      </c>
      <c r="H163" s="89">
        <v>0.29321635643058092</v>
      </c>
      <c r="I163" s="90">
        <v>991.23</v>
      </c>
      <c r="J163" s="198">
        <v>5.1147916039377177E-2</v>
      </c>
      <c r="K163" s="76">
        <v>-69.54726215968185</v>
      </c>
      <c r="L163" s="76">
        <v>-64.636817695326428</v>
      </c>
      <c r="M163" s="14"/>
      <c r="DH163" s="73"/>
      <c r="DI163" s="73"/>
      <c r="DJ163" s="73"/>
      <c r="DK163" s="73"/>
    </row>
    <row r="164" spans="2:115" ht="18" customHeight="1">
      <c r="B164" s="84" t="s">
        <v>52</v>
      </c>
      <c r="C164" s="99">
        <v>0</v>
      </c>
      <c r="D164" s="89">
        <v>0</v>
      </c>
      <c r="E164" s="99">
        <v>1.55</v>
      </c>
      <c r="F164" s="89" t="s">
        <v>220</v>
      </c>
      <c r="G164" s="99">
        <v>0</v>
      </c>
      <c r="H164" s="89">
        <v>0</v>
      </c>
      <c r="I164" s="90">
        <v>33.28</v>
      </c>
      <c r="J164" s="198" t="s">
        <v>220</v>
      </c>
      <c r="K164" s="76" t="s">
        <v>114</v>
      </c>
      <c r="L164" s="76" t="s">
        <v>114</v>
      </c>
      <c r="M164" s="14"/>
      <c r="DH164" s="73"/>
      <c r="DI164" s="73"/>
      <c r="DJ164" s="73"/>
      <c r="DK164" s="73"/>
    </row>
    <row r="165" spans="2:115" ht="18" customHeight="1">
      <c r="B165" s="84" t="s">
        <v>102</v>
      </c>
      <c r="C165" s="99">
        <v>199202.7</v>
      </c>
      <c r="D165" s="89">
        <v>66.34685606261327</v>
      </c>
      <c r="E165" s="99">
        <v>156971.37999999998</v>
      </c>
      <c r="F165" s="89">
        <v>18.901169798370844</v>
      </c>
      <c r="G165" s="99">
        <v>663344.97</v>
      </c>
      <c r="H165" s="89">
        <v>69.391221962166611</v>
      </c>
      <c r="I165" s="90">
        <v>756454.85000000009</v>
      </c>
      <c r="J165" s="198">
        <v>39.03341218020001</v>
      </c>
      <c r="K165" s="76">
        <v>-21.200174495626822</v>
      </c>
      <c r="L165" s="76">
        <v>14.036419089753549</v>
      </c>
      <c r="M165" s="14"/>
      <c r="DH165" s="73"/>
      <c r="DI165" s="73"/>
      <c r="DJ165" s="73"/>
      <c r="DK165" s="73"/>
    </row>
    <row r="166" spans="2:115" ht="18" customHeight="1">
      <c r="B166" s="84" t="s">
        <v>53</v>
      </c>
      <c r="C166" s="99">
        <v>2181</v>
      </c>
      <c r="D166" s="89">
        <v>0.72640829201893109</v>
      </c>
      <c r="E166" s="99">
        <v>7727.8</v>
      </c>
      <c r="F166" s="89">
        <v>0.93051650541551079</v>
      </c>
      <c r="G166" s="99">
        <v>21601.27</v>
      </c>
      <c r="H166" s="89">
        <v>2.2596666727339332</v>
      </c>
      <c r="I166" s="90">
        <v>80672.11</v>
      </c>
      <c r="J166" s="198">
        <v>4.1627173400718291</v>
      </c>
      <c r="K166" s="76">
        <v>254.3237047226043</v>
      </c>
      <c r="L166" s="76">
        <v>273.46003267400482</v>
      </c>
      <c r="M166" s="14"/>
      <c r="DH166" s="73"/>
      <c r="DI166" s="73"/>
      <c r="DJ166" s="73"/>
      <c r="DK166" s="73"/>
    </row>
    <row r="167" spans="2:115" ht="18" customHeight="1">
      <c r="B167" s="84" t="s">
        <v>75</v>
      </c>
      <c r="C167" s="94">
        <v>44</v>
      </c>
      <c r="D167" s="89" t="s">
        <v>220</v>
      </c>
      <c r="E167" s="99">
        <v>49.75</v>
      </c>
      <c r="F167" s="89" t="s">
        <v>220</v>
      </c>
      <c r="G167" s="99">
        <v>119.63000000000001</v>
      </c>
      <c r="H167" s="89" t="s">
        <v>220</v>
      </c>
      <c r="I167" s="90">
        <v>176.98</v>
      </c>
      <c r="J167" s="198" t="s">
        <v>220</v>
      </c>
      <c r="K167" s="76">
        <v>13.068181818181813</v>
      </c>
      <c r="L167" s="76">
        <v>47.939480063529217</v>
      </c>
      <c r="M167" s="14"/>
      <c r="DH167" s="73"/>
      <c r="DI167" s="73"/>
      <c r="DJ167" s="73"/>
      <c r="DK167" s="73"/>
    </row>
    <row r="168" spans="2:115" ht="18" customHeight="1">
      <c r="B168" s="84" t="s">
        <v>54</v>
      </c>
      <c r="C168" s="94">
        <v>23689.898999999918</v>
      </c>
      <c r="D168" s="89">
        <v>7.8902059012796535</v>
      </c>
      <c r="E168" s="94">
        <v>9725.6699999999255</v>
      </c>
      <c r="F168" s="89">
        <v>1.1710831622485576</v>
      </c>
      <c r="G168" s="94">
        <v>156335.31000000006</v>
      </c>
      <c r="H168" s="89">
        <v>16.353931494700458</v>
      </c>
      <c r="I168" s="90">
        <v>72401.679999999469</v>
      </c>
      <c r="J168" s="198">
        <v>3.7359594138089305</v>
      </c>
      <c r="K168" s="76">
        <v>-58.945920368845805</v>
      </c>
      <c r="L168" s="76">
        <v>-53.688210296189645</v>
      </c>
      <c r="M168" s="14"/>
      <c r="DH168" s="73"/>
      <c r="DI168" s="73"/>
      <c r="DJ168" s="73"/>
      <c r="DK168" s="73"/>
    </row>
    <row r="169" spans="2:115" ht="3" customHeight="1">
      <c r="B169" s="325"/>
      <c r="C169" s="372"/>
      <c r="D169" s="373"/>
      <c r="E169" s="372"/>
      <c r="F169" s="373"/>
      <c r="G169" s="372"/>
      <c r="H169" s="373"/>
      <c r="I169" s="374"/>
      <c r="J169" s="375"/>
      <c r="K169" s="375"/>
      <c r="L169" s="375"/>
      <c r="M169" s="14"/>
      <c r="DH169" s="73"/>
      <c r="DI169" s="73"/>
      <c r="DJ169" s="73"/>
      <c r="DK169" s="73"/>
    </row>
    <row r="170" spans="2:115" ht="24" customHeight="1">
      <c r="B170" s="23"/>
      <c r="C170" s="94"/>
      <c r="D170" s="89"/>
      <c r="E170" s="94"/>
      <c r="F170" s="89"/>
      <c r="G170" s="94"/>
      <c r="H170" s="89"/>
      <c r="I170" s="90"/>
      <c r="J170" s="198"/>
      <c r="K170" s="198"/>
      <c r="L170" s="198"/>
      <c r="M170" s="85"/>
    </row>
    <row r="171" spans="2:115" ht="12.75" customHeight="1">
      <c r="B171" s="12" t="s">
        <v>222</v>
      </c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14"/>
    </row>
    <row r="172" spans="2:115" ht="21" customHeight="1">
      <c r="B172" s="540" t="s">
        <v>39</v>
      </c>
      <c r="C172" s="538" t="s">
        <v>10</v>
      </c>
      <c r="D172" s="538"/>
      <c r="E172" s="538"/>
      <c r="F172" s="538"/>
      <c r="G172" s="538"/>
      <c r="H172" s="538"/>
      <c r="I172" s="538"/>
      <c r="J172" s="538"/>
      <c r="K172" s="538"/>
      <c r="L172" s="539"/>
      <c r="M172" s="14"/>
    </row>
    <row r="173" spans="2:115" ht="21" customHeight="1">
      <c r="B173" s="532"/>
      <c r="C173" s="545" t="s">
        <v>295</v>
      </c>
      <c r="D173" s="545"/>
      <c r="E173" s="545"/>
      <c r="F173" s="545"/>
      <c r="G173" s="596" t="s">
        <v>244</v>
      </c>
      <c r="H173" s="596"/>
      <c r="I173" s="596"/>
      <c r="J173" s="596"/>
      <c r="K173" s="545" t="s">
        <v>1</v>
      </c>
      <c r="L173" s="531"/>
      <c r="M173" s="14"/>
    </row>
    <row r="174" spans="2:115" ht="21" customHeight="1">
      <c r="B174" s="541"/>
      <c r="C174" s="314">
        <v>2022</v>
      </c>
      <c r="D174" s="310" t="s">
        <v>40</v>
      </c>
      <c r="E174" s="314">
        <v>2023</v>
      </c>
      <c r="F174" s="310" t="s">
        <v>40</v>
      </c>
      <c r="G174" s="314">
        <v>2022</v>
      </c>
      <c r="H174" s="310" t="s">
        <v>40</v>
      </c>
      <c r="I174" s="314">
        <v>2023</v>
      </c>
      <c r="J174" s="310" t="s">
        <v>40</v>
      </c>
      <c r="K174" s="314" t="s">
        <v>214</v>
      </c>
      <c r="L174" s="315" t="s">
        <v>41</v>
      </c>
      <c r="M174" s="14"/>
    </row>
    <row r="175" spans="2:115" s="79" customFormat="1" ht="18" customHeight="1">
      <c r="B175" s="106" t="s">
        <v>42</v>
      </c>
      <c r="C175" s="98">
        <v>350989.95000000036</v>
      </c>
      <c r="D175" s="89">
        <v>100</v>
      </c>
      <c r="E175" s="98">
        <v>523819.28999999986</v>
      </c>
      <c r="F175" s="89">
        <v>100</v>
      </c>
      <c r="G175" s="88">
        <v>1073735.1799999997</v>
      </c>
      <c r="H175" s="89">
        <v>100</v>
      </c>
      <c r="I175" s="98">
        <v>1499026.85</v>
      </c>
      <c r="J175" s="89">
        <v>100</v>
      </c>
      <c r="K175" s="76">
        <v>49.240538083782724</v>
      </c>
      <c r="L175" s="76">
        <v>39.608618393224319</v>
      </c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</row>
    <row r="176" spans="2:115" ht="18" customHeight="1">
      <c r="B176" s="84" t="s">
        <v>43</v>
      </c>
      <c r="C176" s="99">
        <v>608.6</v>
      </c>
      <c r="D176" s="89">
        <v>0.17339527812690914</v>
      </c>
      <c r="E176" s="99">
        <v>381.05</v>
      </c>
      <c r="F176" s="89">
        <v>7.2744552801787835E-2</v>
      </c>
      <c r="G176" s="90">
        <v>2912.47</v>
      </c>
      <c r="H176" s="89">
        <v>0.27124658428347304</v>
      </c>
      <c r="I176" s="99">
        <v>2442.3000000000002</v>
      </c>
      <c r="J176" s="89">
        <v>0.16292570076379886</v>
      </c>
      <c r="K176" s="76">
        <v>-37.389089714097935</v>
      </c>
      <c r="L176" s="76">
        <v>-16.143342249018865</v>
      </c>
      <c r="M176" s="14"/>
      <c r="DJ176" s="73"/>
      <c r="DK176" s="73"/>
    </row>
    <row r="177" spans="2:115" ht="18" customHeight="1">
      <c r="B177" s="84" t="s">
        <v>44</v>
      </c>
      <c r="C177" s="99">
        <v>80929.900000000009</v>
      </c>
      <c r="D177" s="89">
        <v>23.057611763527682</v>
      </c>
      <c r="E177" s="99">
        <v>302178.94</v>
      </c>
      <c r="F177" s="89">
        <v>57.687631167611272</v>
      </c>
      <c r="G177" s="90">
        <v>156936.68</v>
      </c>
      <c r="H177" s="89">
        <v>14.615957726187201</v>
      </c>
      <c r="I177" s="99">
        <v>492572.49000000017</v>
      </c>
      <c r="J177" s="89">
        <v>32.859484137992602</v>
      </c>
      <c r="K177" s="76">
        <v>273.38355786921773</v>
      </c>
      <c r="L177" s="76">
        <v>213.86702586036611</v>
      </c>
      <c r="M177" s="14"/>
      <c r="DJ177" s="73"/>
      <c r="DK177" s="73"/>
    </row>
    <row r="178" spans="2:115" ht="18" customHeight="1">
      <c r="B178" s="84" t="s">
        <v>45</v>
      </c>
      <c r="C178" s="99">
        <v>97.800000000000011</v>
      </c>
      <c r="D178" s="89" t="s">
        <v>220</v>
      </c>
      <c r="E178" s="99">
        <v>523.85</v>
      </c>
      <c r="F178" s="89">
        <v>0.10000586270887429</v>
      </c>
      <c r="G178" s="90">
        <v>307.5</v>
      </c>
      <c r="H178" s="89" t="s">
        <v>220</v>
      </c>
      <c r="I178" s="99">
        <v>1592.23</v>
      </c>
      <c r="J178" s="89">
        <v>0.10621757709009681</v>
      </c>
      <c r="K178" s="76">
        <v>435.63394683026593</v>
      </c>
      <c r="L178" s="76">
        <v>417.79837398373985</v>
      </c>
      <c r="M178" s="14"/>
      <c r="DJ178" s="73"/>
      <c r="DK178" s="73"/>
    </row>
    <row r="179" spans="2:115" ht="18" customHeight="1">
      <c r="B179" s="84" t="s">
        <v>46</v>
      </c>
      <c r="C179" s="90">
        <v>232.54999999999998</v>
      </c>
      <c r="D179" s="89">
        <v>6.6255458311555576E-2</v>
      </c>
      <c r="E179" s="99">
        <v>267.05</v>
      </c>
      <c r="F179" s="89">
        <v>5.0981322203693585E-2</v>
      </c>
      <c r="G179" s="90">
        <v>1534.22</v>
      </c>
      <c r="H179" s="89">
        <v>0.14288625618097012</v>
      </c>
      <c r="I179" s="99">
        <v>1351.43</v>
      </c>
      <c r="J179" s="89">
        <v>9.0153822128002575E-2</v>
      </c>
      <c r="K179" s="76">
        <v>14.835519243173501</v>
      </c>
      <c r="L179" s="76">
        <v>-11.91419744234855</v>
      </c>
      <c r="M179" s="14"/>
      <c r="DJ179" s="73"/>
      <c r="DK179" s="73"/>
    </row>
    <row r="180" spans="2:115" ht="18" customHeight="1">
      <c r="B180" s="84" t="s">
        <v>47</v>
      </c>
      <c r="C180" s="90">
        <v>0</v>
      </c>
      <c r="D180" s="89">
        <v>0</v>
      </c>
      <c r="E180" s="99">
        <v>4.55</v>
      </c>
      <c r="F180" s="89" t="s">
        <v>220</v>
      </c>
      <c r="G180" s="90">
        <v>0</v>
      </c>
      <c r="H180" s="89">
        <v>0</v>
      </c>
      <c r="I180" s="99">
        <v>6.69</v>
      </c>
      <c r="J180" s="89" t="s">
        <v>220</v>
      </c>
      <c r="K180" s="76" t="s">
        <v>114</v>
      </c>
      <c r="L180" s="76" t="s">
        <v>114</v>
      </c>
      <c r="M180" s="14"/>
      <c r="DJ180" s="73"/>
      <c r="DK180" s="73"/>
    </row>
    <row r="181" spans="2:115" ht="18" customHeight="1">
      <c r="B181" s="84" t="s">
        <v>48</v>
      </c>
      <c r="C181" s="99">
        <v>16631.500000000153</v>
      </c>
      <c r="D181" s="89">
        <v>4.738454762023852</v>
      </c>
      <c r="E181" s="99">
        <v>16217.770000000024</v>
      </c>
      <c r="F181" s="89">
        <v>3.0960620026039951</v>
      </c>
      <c r="G181" s="90">
        <v>20554.240000000002</v>
      </c>
      <c r="H181" s="89">
        <v>1.9142746165772464</v>
      </c>
      <c r="I181" s="99">
        <v>23053.360000000001</v>
      </c>
      <c r="J181" s="89">
        <v>1.5378883973959505</v>
      </c>
      <c r="K181" s="76">
        <v>-2.4876288969726046</v>
      </c>
      <c r="L181" s="76">
        <v>12.158659235272129</v>
      </c>
      <c r="M181" s="14"/>
      <c r="DJ181" s="73"/>
      <c r="DK181" s="73"/>
    </row>
    <row r="182" spans="2:115" s="93" customFormat="1" ht="18" customHeight="1">
      <c r="B182" s="84" t="s">
        <v>49</v>
      </c>
      <c r="C182" s="90">
        <v>64.199999999999989</v>
      </c>
      <c r="D182" s="89" t="s">
        <v>220</v>
      </c>
      <c r="E182" s="99">
        <v>0</v>
      </c>
      <c r="F182" s="89">
        <v>0</v>
      </c>
      <c r="G182" s="90">
        <v>1273.8</v>
      </c>
      <c r="H182" s="89">
        <v>0.11863260361833355</v>
      </c>
      <c r="I182" s="99">
        <v>0</v>
      </c>
      <c r="J182" s="89">
        <v>0</v>
      </c>
      <c r="K182" s="76">
        <v>-100</v>
      </c>
      <c r="L182" s="76">
        <v>-100</v>
      </c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</row>
    <row r="183" spans="2:115" ht="18" customHeight="1">
      <c r="B183" s="84" t="s">
        <v>50</v>
      </c>
      <c r="C183" s="99">
        <v>12649.500000000075</v>
      </c>
      <c r="D183" s="89">
        <v>3.6039493438487518</v>
      </c>
      <c r="E183" s="99">
        <v>16215.700000000004</v>
      </c>
      <c r="F183" s="89">
        <v>3.0956668281536577</v>
      </c>
      <c r="G183" s="90">
        <v>24939.96</v>
      </c>
      <c r="H183" s="89">
        <v>2.3227291481685461</v>
      </c>
      <c r="I183" s="99">
        <v>24777.090000000026</v>
      </c>
      <c r="J183" s="89">
        <v>1.6528783323660965</v>
      </c>
      <c r="K183" s="76">
        <v>28.192418672674812</v>
      </c>
      <c r="L183" s="76">
        <v>-0.65304836094364216</v>
      </c>
      <c r="M183" s="14"/>
      <c r="DJ183" s="73"/>
      <c r="DK183" s="73"/>
    </row>
    <row r="184" spans="2:115" ht="18" customHeight="1">
      <c r="B184" s="84" t="s">
        <v>51</v>
      </c>
      <c r="C184" s="99">
        <v>428</v>
      </c>
      <c r="D184" s="89">
        <v>0.12194081340505605</v>
      </c>
      <c r="E184" s="99">
        <v>251.1</v>
      </c>
      <c r="F184" s="89" t="s">
        <v>220</v>
      </c>
      <c r="G184" s="90">
        <v>3730.97</v>
      </c>
      <c r="H184" s="89">
        <v>0.3474758086998696</v>
      </c>
      <c r="I184" s="99">
        <v>2247.8200000000002</v>
      </c>
      <c r="J184" s="89">
        <v>0.14995195049374868</v>
      </c>
      <c r="K184" s="76">
        <v>-41.331775700934578</v>
      </c>
      <c r="L184" s="76">
        <v>-39.752396829778846</v>
      </c>
      <c r="M184" s="14"/>
      <c r="DJ184" s="73"/>
      <c r="DK184" s="73"/>
    </row>
    <row r="185" spans="2:115" ht="18" customHeight="1">
      <c r="B185" s="84" t="s">
        <v>52</v>
      </c>
      <c r="C185" s="99">
        <v>12</v>
      </c>
      <c r="D185" s="89" t="s">
        <v>220</v>
      </c>
      <c r="E185" s="99">
        <v>9.5500000000000007</v>
      </c>
      <c r="F185" s="89" t="s">
        <v>220</v>
      </c>
      <c r="G185" s="90">
        <v>148.6</v>
      </c>
      <c r="H185" s="89" t="s">
        <v>220</v>
      </c>
      <c r="I185" s="99">
        <v>236.46</v>
      </c>
      <c r="J185" s="89" t="s">
        <v>220</v>
      </c>
      <c r="K185" s="76">
        <v>-20.416666666666661</v>
      </c>
      <c r="L185" s="76">
        <v>59.125168236877542</v>
      </c>
      <c r="M185" s="14"/>
      <c r="DJ185" s="73"/>
      <c r="DK185" s="73"/>
    </row>
    <row r="186" spans="2:115" ht="18" customHeight="1">
      <c r="B186" s="84" t="s">
        <v>102</v>
      </c>
      <c r="C186" s="99">
        <v>221641.4</v>
      </c>
      <c r="D186" s="89">
        <v>63.147506075316343</v>
      </c>
      <c r="E186" s="99">
        <v>171048.25000000015</v>
      </c>
      <c r="F186" s="89">
        <v>32.65405708903927</v>
      </c>
      <c r="G186" s="90">
        <v>737294.82000000007</v>
      </c>
      <c r="H186" s="89">
        <v>68.66635588860936</v>
      </c>
      <c r="I186" s="99">
        <v>817837.5</v>
      </c>
      <c r="J186" s="89">
        <v>54.557895343902608</v>
      </c>
      <c r="K186" s="76">
        <v>-22.826579330395859</v>
      </c>
      <c r="L186" s="76">
        <v>10.924080546232528</v>
      </c>
      <c r="M186" s="14"/>
      <c r="DJ186" s="73"/>
      <c r="DK186" s="73"/>
    </row>
    <row r="187" spans="2:115" ht="18" customHeight="1">
      <c r="B187" s="84" t="s">
        <v>53</v>
      </c>
      <c r="C187" s="99">
        <v>1601.8999999999999</v>
      </c>
      <c r="D187" s="89">
        <v>0.45639483409710108</v>
      </c>
      <c r="E187" s="99">
        <v>10269.6</v>
      </c>
      <c r="F187" s="89">
        <v>1.9605234469314794</v>
      </c>
      <c r="G187" s="90">
        <v>14410.95</v>
      </c>
      <c r="H187" s="89">
        <v>1.3421326103890912</v>
      </c>
      <c r="I187" s="99">
        <v>91188.62</v>
      </c>
      <c r="J187" s="89">
        <v>6.0831879028717859</v>
      </c>
      <c r="K187" s="76">
        <v>541.08870716024717</v>
      </c>
      <c r="L187" s="76">
        <v>532.7731343180011</v>
      </c>
      <c r="M187" s="14"/>
      <c r="DJ187" s="73"/>
      <c r="DK187" s="73"/>
    </row>
    <row r="188" spans="2:115" ht="18" customHeight="1">
      <c r="B188" s="84" t="s">
        <v>75</v>
      </c>
      <c r="C188" s="94">
        <v>24.7</v>
      </c>
      <c r="D188" s="89" t="s">
        <v>220</v>
      </c>
      <c r="E188" s="99">
        <v>23.15</v>
      </c>
      <c r="F188" s="89" t="s">
        <v>220</v>
      </c>
      <c r="G188" s="90">
        <v>79.78</v>
      </c>
      <c r="H188" s="89" t="s">
        <v>220</v>
      </c>
      <c r="I188" s="99">
        <v>57.930000000000007</v>
      </c>
      <c r="J188" s="89" t="s">
        <v>220</v>
      </c>
      <c r="K188" s="76">
        <v>-6.2753036437246941</v>
      </c>
      <c r="L188" s="76">
        <v>-27.387816495362248</v>
      </c>
      <c r="M188" s="14"/>
      <c r="DJ188" s="73"/>
      <c r="DK188" s="73"/>
    </row>
    <row r="189" spans="2:115" ht="18" customHeight="1">
      <c r="B189" s="84" t="s">
        <v>54</v>
      </c>
      <c r="C189" s="94">
        <v>16067.900000000081</v>
      </c>
      <c r="D189" s="89">
        <v>4.5778803638110048</v>
      </c>
      <c r="E189" s="99">
        <v>6428.7299999998068</v>
      </c>
      <c r="F189" s="89">
        <v>1.2272801179200195</v>
      </c>
      <c r="G189" s="94">
        <v>109611.18999999971</v>
      </c>
      <c r="H189" s="89">
        <v>10.208400734341193</v>
      </c>
      <c r="I189" s="99">
        <v>41662.929999999935</v>
      </c>
      <c r="J189" s="89">
        <v>2.7793318044970263</v>
      </c>
      <c r="K189" s="76">
        <v>-59.990228965826276</v>
      </c>
      <c r="L189" s="76">
        <v>-61.990258476347172</v>
      </c>
      <c r="DJ189" s="73"/>
      <c r="DK189" s="73"/>
    </row>
    <row r="190" spans="2:115" ht="3" customHeight="1">
      <c r="B190" s="325"/>
      <c r="C190" s="372"/>
      <c r="D190" s="373"/>
      <c r="E190" s="331"/>
      <c r="F190" s="373"/>
      <c r="G190" s="372"/>
      <c r="H190" s="373"/>
      <c r="I190" s="331"/>
      <c r="J190" s="373"/>
      <c r="K190" s="375"/>
      <c r="L190" s="375"/>
      <c r="DJ190" s="73"/>
      <c r="DK190" s="73"/>
    </row>
    <row r="191" spans="2:115" ht="24" customHeight="1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85"/>
    </row>
    <row r="192" spans="2:115" ht="12.75" customHeight="1">
      <c r="B192" s="12" t="s">
        <v>222</v>
      </c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4"/>
    </row>
    <row r="193" spans="2:115" ht="21" customHeight="1">
      <c r="B193" s="540" t="s">
        <v>39</v>
      </c>
      <c r="C193" s="538" t="s">
        <v>11</v>
      </c>
      <c r="D193" s="538"/>
      <c r="E193" s="538"/>
      <c r="F193" s="538"/>
      <c r="G193" s="538"/>
      <c r="H193" s="538"/>
      <c r="I193" s="538"/>
      <c r="J193" s="538"/>
      <c r="K193" s="538"/>
      <c r="L193" s="539"/>
      <c r="M193" s="14"/>
    </row>
    <row r="194" spans="2:115" ht="21" customHeight="1">
      <c r="B194" s="532"/>
      <c r="C194" s="545" t="s">
        <v>295</v>
      </c>
      <c r="D194" s="545"/>
      <c r="E194" s="545"/>
      <c r="F194" s="545"/>
      <c r="G194" s="596" t="s">
        <v>244</v>
      </c>
      <c r="H194" s="596"/>
      <c r="I194" s="596"/>
      <c r="J194" s="596"/>
      <c r="K194" s="545" t="s">
        <v>1</v>
      </c>
      <c r="L194" s="531"/>
      <c r="M194" s="14"/>
    </row>
    <row r="195" spans="2:115" ht="21" customHeight="1">
      <c r="B195" s="541"/>
      <c r="C195" s="314">
        <v>2022</v>
      </c>
      <c r="D195" s="310" t="s">
        <v>40</v>
      </c>
      <c r="E195" s="314">
        <v>2023</v>
      </c>
      <c r="F195" s="310" t="s">
        <v>40</v>
      </c>
      <c r="G195" s="314">
        <v>2022</v>
      </c>
      <c r="H195" s="310" t="s">
        <v>40</v>
      </c>
      <c r="I195" s="314">
        <v>2023</v>
      </c>
      <c r="J195" s="310" t="s">
        <v>40</v>
      </c>
      <c r="K195" s="314" t="s">
        <v>214</v>
      </c>
      <c r="L195" s="315" t="s">
        <v>41</v>
      </c>
      <c r="M195" s="14"/>
    </row>
    <row r="196" spans="2:115" ht="18" customHeight="1">
      <c r="B196" s="106" t="s">
        <v>42</v>
      </c>
      <c r="C196" s="98">
        <v>234381.6</v>
      </c>
      <c r="D196" s="89">
        <v>100</v>
      </c>
      <c r="E196" s="98">
        <v>215651.48999999993</v>
      </c>
      <c r="F196" s="89">
        <v>100</v>
      </c>
      <c r="G196" s="88">
        <v>713547.59</v>
      </c>
      <c r="H196" s="89">
        <v>100</v>
      </c>
      <c r="I196" s="88">
        <v>921770.80000000028</v>
      </c>
      <c r="J196" s="198">
        <v>100</v>
      </c>
      <c r="K196" s="76">
        <v>-7.9912885653140027</v>
      </c>
      <c r="L196" s="76">
        <v>29.181404704905532</v>
      </c>
      <c r="M196" s="14"/>
      <c r="DJ196" s="73"/>
      <c r="DK196" s="73"/>
    </row>
    <row r="197" spans="2:115" ht="18" customHeight="1">
      <c r="B197" s="84" t="s">
        <v>43</v>
      </c>
      <c r="C197" s="99">
        <v>34.800000000000004</v>
      </c>
      <c r="D197" s="89" t="s">
        <v>220</v>
      </c>
      <c r="E197" s="99">
        <v>256.2</v>
      </c>
      <c r="F197" s="89">
        <v>0.11880279612257726</v>
      </c>
      <c r="G197" s="90">
        <v>166.8</v>
      </c>
      <c r="H197" s="89" t="s">
        <v>220</v>
      </c>
      <c r="I197" s="90">
        <v>1634.57</v>
      </c>
      <c r="J197" s="198">
        <v>0.17732933176012947</v>
      </c>
      <c r="K197" s="76">
        <v>636.20689655172418</v>
      </c>
      <c r="L197" s="76">
        <v>879.95803357314128</v>
      </c>
      <c r="M197" s="14"/>
      <c r="DJ197" s="73"/>
      <c r="DK197" s="73"/>
    </row>
    <row r="198" spans="2:115" ht="18" customHeight="1">
      <c r="B198" s="84" t="s">
        <v>44</v>
      </c>
      <c r="C198" s="99">
        <v>39755.700000000004</v>
      </c>
      <c r="D198" s="89">
        <v>16.961954351365467</v>
      </c>
      <c r="E198" s="99">
        <v>27481.840000000004</v>
      </c>
      <c r="F198" s="89">
        <v>12.743635576086218</v>
      </c>
      <c r="G198" s="90">
        <v>60909.71</v>
      </c>
      <c r="H198" s="89">
        <v>8.5361804669538586</v>
      </c>
      <c r="I198" s="90">
        <v>55744.62</v>
      </c>
      <c r="J198" s="198">
        <v>6.0475575924080021</v>
      </c>
      <c r="K198" s="76">
        <v>-30.873208118584252</v>
      </c>
      <c r="L198" s="76">
        <v>-8.4799123161151115</v>
      </c>
      <c r="M198" s="14"/>
      <c r="DJ198" s="73"/>
      <c r="DK198" s="73"/>
    </row>
    <row r="199" spans="2:115" ht="18" customHeight="1">
      <c r="B199" s="84" t="s">
        <v>45</v>
      </c>
      <c r="C199" s="99">
        <v>273.29999999999995</v>
      </c>
      <c r="D199" s="89">
        <v>0.11660471641118583</v>
      </c>
      <c r="E199" s="99">
        <v>290.60000000000002</v>
      </c>
      <c r="F199" s="89">
        <v>0.13475445961444557</v>
      </c>
      <c r="G199" s="90">
        <v>775.79</v>
      </c>
      <c r="H199" s="89">
        <v>0.10872295147125366</v>
      </c>
      <c r="I199" s="90">
        <v>1051.8900000000001</v>
      </c>
      <c r="J199" s="198">
        <v>0.11411622064834337</v>
      </c>
      <c r="K199" s="76">
        <v>6.3300402488108309</v>
      </c>
      <c r="L199" s="76">
        <v>35.58952809394296</v>
      </c>
      <c r="M199" s="14"/>
      <c r="DJ199" s="73"/>
      <c r="DK199" s="73"/>
    </row>
    <row r="200" spans="2:115" ht="18" customHeight="1">
      <c r="B200" s="84" t="s">
        <v>46</v>
      </c>
      <c r="C200" s="90">
        <v>106.2</v>
      </c>
      <c r="D200" s="89" t="s">
        <v>220</v>
      </c>
      <c r="E200" s="90">
        <v>153.9</v>
      </c>
      <c r="F200" s="89">
        <v>7.1365145680189854E-2</v>
      </c>
      <c r="G200" s="90">
        <v>458.57</v>
      </c>
      <c r="H200" s="89">
        <v>6.4266211031558523E-2</v>
      </c>
      <c r="I200" s="90">
        <v>693.67</v>
      </c>
      <c r="J200" s="198">
        <v>7.5254065327302597E-2</v>
      </c>
      <c r="K200" s="76">
        <v>44.915254237288124</v>
      </c>
      <c r="L200" s="76">
        <v>51.268072486207103</v>
      </c>
      <c r="M200" s="14"/>
      <c r="DJ200" s="73"/>
      <c r="DK200" s="73"/>
    </row>
    <row r="201" spans="2:115" ht="18" customHeight="1">
      <c r="B201" s="84" t="s">
        <v>47</v>
      </c>
      <c r="C201" s="94">
        <v>126.49999999999999</v>
      </c>
      <c r="D201" s="89">
        <v>5.3971813487065534E-2</v>
      </c>
      <c r="E201" s="94">
        <v>103.15</v>
      </c>
      <c r="F201" s="89" t="s">
        <v>220</v>
      </c>
      <c r="G201" s="90">
        <v>242.55</v>
      </c>
      <c r="H201" s="89" t="s">
        <v>220</v>
      </c>
      <c r="I201" s="90">
        <v>186.59</v>
      </c>
      <c r="J201" s="100" t="s">
        <v>220</v>
      </c>
      <c r="K201" s="76">
        <v>-18.458498023715407</v>
      </c>
      <c r="L201" s="76">
        <v>-23.07153164296022</v>
      </c>
      <c r="M201" s="14"/>
      <c r="DJ201" s="73"/>
      <c r="DK201" s="73"/>
    </row>
    <row r="202" spans="2:115" ht="18" customHeight="1">
      <c r="B202" s="84" t="s">
        <v>48</v>
      </c>
      <c r="C202" s="99">
        <v>7232.5000000000346</v>
      </c>
      <c r="D202" s="89">
        <v>3.085779771108327</v>
      </c>
      <c r="E202" s="99">
        <v>14739.130000000001</v>
      </c>
      <c r="F202" s="89">
        <v>6.8346988931075812</v>
      </c>
      <c r="G202" s="90">
        <v>13146.72</v>
      </c>
      <c r="H202" s="89">
        <v>1.8424447344850536</v>
      </c>
      <c r="I202" s="90">
        <v>18284.32</v>
      </c>
      <c r="J202" s="198">
        <v>1.9836080726358434</v>
      </c>
      <c r="K202" s="76">
        <v>103.79025233321811</v>
      </c>
      <c r="L202" s="76">
        <v>39.078948969781059</v>
      </c>
      <c r="M202" s="14"/>
      <c r="DJ202" s="73"/>
      <c r="DK202" s="73"/>
    </row>
    <row r="203" spans="2:115" ht="18" customHeight="1">
      <c r="B203" s="84" t="s">
        <v>49</v>
      </c>
      <c r="C203" s="94">
        <v>27.299999999999997</v>
      </c>
      <c r="D203" s="89" t="s">
        <v>220</v>
      </c>
      <c r="E203" s="94">
        <v>8.1999999999999993</v>
      </c>
      <c r="F203" s="89" t="s">
        <v>220</v>
      </c>
      <c r="G203" s="90">
        <v>610.20000000000005</v>
      </c>
      <c r="H203" s="89">
        <v>8.5516370393739272E-2</v>
      </c>
      <c r="I203" s="90">
        <v>164</v>
      </c>
      <c r="J203" s="198" t="s">
        <v>220</v>
      </c>
      <c r="K203" s="76">
        <v>-69.963369963369956</v>
      </c>
      <c r="L203" s="76">
        <v>-73.123566043920036</v>
      </c>
      <c r="M203" s="14"/>
      <c r="DJ203" s="73"/>
      <c r="DK203" s="73"/>
    </row>
    <row r="204" spans="2:115" ht="18" customHeight="1">
      <c r="B204" s="84" t="s">
        <v>50</v>
      </c>
      <c r="C204" s="99">
        <v>11722.000000000073</v>
      </c>
      <c r="D204" s="89">
        <v>5.0012458315840798</v>
      </c>
      <c r="E204" s="99">
        <v>9288.7000000000116</v>
      </c>
      <c r="F204" s="89">
        <v>4.3072737406080597</v>
      </c>
      <c r="G204" s="90">
        <v>22799.58</v>
      </c>
      <c r="H204" s="89">
        <v>3.1952430811237136</v>
      </c>
      <c r="I204" s="90">
        <v>20902.97</v>
      </c>
      <c r="J204" s="198">
        <v>2.2676971325192765</v>
      </c>
      <c r="K204" s="76">
        <v>-20.758403002900529</v>
      </c>
      <c r="L204" s="76">
        <v>-8.3186181499834699</v>
      </c>
      <c r="M204" s="14"/>
      <c r="DJ204" s="73"/>
      <c r="DK204" s="73"/>
    </row>
    <row r="205" spans="2:115" ht="18" customHeight="1">
      <c r="B205" s="84" t="s">
        <v>51</v>
      </c>
      <c r="C205" s="99">
        <v>30.500000000000004</v>
      </c>
      <c r="D205" s="89" t="s">
        <v>220</v>
      </c>
      <c r="E205" s="99">
        <v>305.89999999999998</v>
      </c>
      <c r="F205" s="89">
        <v>0.14184924017914277</v>
      </c>
      <c r="G205" s="90">
        <v>270.74</v>
      </c>
      <c r="H205" s="89" t="s">
        <v>220</v>
      </c>
      <c r="I205" s="90">
        <v>2922.95</v>
      </c>
      <c r="J205" s="198">
        <v>0.31710160486750061</v>
      </c>
      <c r="K205" s="76">
        <v>902.95081967213116</v>
      </c>
      <c r="L205" s="76">
        <v>979.61512890596134</v>
      </c>
      <c r="M205" s="14"/>
      <c r="DJ205" s="73"/>
      <c r="DK205" s="73"/>
    </row>
    <row r="206" spans="2:115" ht="18" customHeight="1">
      <c r="B206" s="84" t="s">
        <v>52</v>
      </c>
      <c r="C206" s="99">
        <v>11.5</v>
      </c>
      <c r="D206" s="89" t="s">
        <v>220</v>
      </c>
      <c r="E206" s="99">
        <v>86.7</v>
      </c>
      <c r="F206" s="89" t="s">
        <v>220</v>
      </c>
      <c r="G206" s="90">
        <v>163.19999999999999</v>
      </c>
      <c r="H206" s="89" t="s">
        <v>220</v>
      </c>
      <c r="I206" s="90">
        <v>1647.14</v>
      </c>
      <c r="J206" s="198">
        <v>0.17869301132125248</v>
      </c>
      <c r="K206" s="76">
        <v>653.91304347826087</v>
      </c>
      <c r="L206" s="76">
        <v>909.27696078431381</v>
      </c>
      <c r="M206" s="14"/>
      <c r="DJ206" s="73"/>
      <c r="DK206" s="73"/>
    </row>
    <row r="207" spans="2:115" ht="18" customHeight="1">
      <c r="B207" s="84" t="s">
        <v>102</v>
      </c>
      <c r="C207" s="99">
        <v>164780.20000000001</v>
      </c>
      <c r="D207" s="89">
        <v>70.304238899299264</v>
      </c>
      <c r="E207" s="99">
        <v>146865.13999999998</v>
      </c>
      <c r="F207" s="89">
        <v>68.103002673433906</v>
      </c>
      <c r="G207" s="90">
        <v>549855.27</v>
      </c>
      <c r="H207" s="89">
        <v>77.059368948327617</v>
      </c>
      <c r="I207" s="90">
        <v>702893.60500000056</v>
      </c>
      <c r="J207" s="198">
        <v>76.254705074189843</v>
      </c>
      <c r="K207" s="76">
        <v>-10.872095069674636</v>
      </c>
      <c r="L207" s="76">
        <v>27.832475807679359</v>
      </c>
      <c r="M207" s="14"/>
      <c r="DJ207" s="73"/>
      <c r="DK207" s="73"/>
    </row>
    <row r="208" spans="2:115" ht="18" customHeight="1">
      <c r="B208" s="84" t="s">
        <v>53</v>
      </c>
      <c r="C208" s="99">
        <v>679.80000000000007</v>
      </c>
      <c r="D208" s="89">
        <v>0.29003983247831744</v>
      </c>
      <c r="E208" s="99">
        <v>6941.88</v>
      </c>
      <c r="F208" s="89">
        <v>3.219027144213102</v>
      </c>
      <c r="G208" s="90">
        <v>6220.63</v>
      </c>
      <c r="H208" s="89">
        <v>0.87178908417306822</v>
      </c>
      <c r="I208" s="90">
        <v>55763.840000000004</v>
      </c>
      <c r="J208" s="198">
        <v>6.0496427094457736</v>
      </c>
      <c r="K208" s="76">
        <v>921.16504854368952</v>
      </c>
      <c r="L208" s="76">
        <v>796.43396247646945</v>
      </c>
      <c r="M208" s="14"/>
      <c r="DJ208" s="73"/>
      <c r="DK208" s="73"/>
    </row>
    <row r="209" spans="2:115" ht="18" customHeight="1">
      <c r="B209" s="84" t="s">
        <v>75</v>
      </c>
      <c r="C209" s="94">
        <v>2.0999999999999996</v>
      </c>
      <c r="D209" s="89" t="s">
        <v>220</v>
      </c>
      <c r="E209" s="94">
        <v>10.7</v>
      </c>
      <c r="F209" s="89" t="s">
        <v>220</v>
      </c>
      <c r="G209" s="90">
        <v>10.559999999999999</v>
      </c>
      <c r="H209" s="89" t="s">
        <v>220</v>
      </c>
      <c r="I209" s="90">
        <v>63.910000000000004</v>
      </c>
      <c r="J209" s="198" t="s">
        <v>220</v>
      </c>
      <c r="K209" s="76">
        <v>409.52380952380952</v>
      </c>
      <c r="L209" s="76">
        <v>505.20833333333331</v>
      </c>
      <c r="M209" s="14"/>
      <c r="DJ209" s="73"/>
      <c r="DK209" s="73"/>
    </row>
    <row r="210" spans="2:115" ht="18" customHeight="1">
      <c r="B210" s="84" t="s">
        <v>54</v>
      </c>
      <c r="C210" s="94">
        <v>9599.1999999998952</v>
      </c>
      <c r="D210" s="89">
        <v>4.0955433361662754</v>
      </c>
      <c r="E210" s="94">
        <v>9119.4499999999243</v>
      </c>
      <c r="F210" s="89">
        <v>4.2287906288057311</v>
      </c>
      <c r="G210" s="94">
        <v>57917.269999999902</v>
      </c>
      <c r="H210" s="89">
        <v>8.1168054957623657</v>
      </c>
      <c r="I210" s="94">
        <v>59816.724999999744</v>
      </c>
      <c r="J210" s="198">
        <v>6.4893273902796365</v>
      </c>
      <c r="K210" s="76">
        <v>-4.9978123176931399</v>
      </c>
      <c r="L210" s="76">
        <v>3.2796003679040897</v>
      </c>
      <c r="DJ210" s="73"/>
      <c r="DK210" s="73"/>
    </row>
    <row r="211" spans="2:115" ht="3" customHeight="1">
      <c r="B211" s="325"/>
      <c r="C211" s="372"/>
      <c r="D211" s="373"/>
      <c r="E211" s="372"/>
      <c r="F211" s="373"/>
      <c r="G211" s="372"/>
      <c r="H211" s="373"/>
      <c r="I211" s="372"/>
      <c r="J211" s="375"/>
      <c r="K211" s="375"/>
      <c r="L211" s="375"/>
      <c r="DJ211" s="73"/>
      <c r="DK211" s="73"/>
    </row>
    <row r="212" spans="2:115" ht="24" customHeight="1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2:115" ht="12.75" customHeight="1">
      <c r="B213" s="12" t="s">
        <v>222</v>
      </c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14"/>
    </row>
    <row r="214" spans="2:115" ht="21" customHeight="1">
      <c r="B214" s="540" t="s">
        <v>39</v>
      </c>
      <c r="C214" s="538" t="s">
        <v>12</v>
      </c>
      <c r="D214" s="538"/>
      <c r="E214" s="538"/>
      <c r="F214" s="538"/>
      <c r="G214" s="538"/>
      <c r="H214" s="538"/>
      <c r="I214" s="538"/>
      <c r="J214" s="538"/>
      <c r="K214" s="538"/>
      <c r="L214" s="539"/>
      <c r="M214" s="14"/>
    </row>
    <row r="215" spans="2:115" ht="21" customHeight="1">
      <c r="B215" s="532"/>
      <c r="C215" s="545" t="s">
        <v>295</v>
      </c>
      <c r="D215" s="545"/>
      <c r="E215" s="545"/>
      <c r="F215" s="545"/>
      <c r="G215" s="596" t="s">
        <v>244</v>
      </c>
      <c r="H215" s="596"/>
      <c r="I215" s="596"/>
      <c r="J215" s="596"/>
      <c r="K215" s="545" t="s">
        <v>1</v>
      </c>
      <c r="L215" s="531"/>
      <c r="M215" s="14"/>
    </row>
    <row r="216" spans="2:115" ht="21" customHeight="1">
      <c r="B216" s="541"/>
      <c r="C216" s="314">
        <v>2022</v>
      </c>
      <c r="D216" s="310" t="s">
        <v>40</v>
      </c>
      <c r="E216" s="314">
        <v>2023</v>
      </c>
      <c r="F216" s="310" t="s">
        <v>40</v>
      </c>
      <c r="G216" s="314">
        <v>2022</v>
      </c>
      <c r="H216" s="310" t="s">
        <v>40</v>
      </c>
      <c r="I216" s="314">
        <v>2023</v>
      </c>
      <c r="J216" s="310" t="s">
        <v>40</v>
      </c>
      <c r="K216" s="314" t="s">
        <v>214</v>
      </c>
      <c r="L216" s="315" t="s">
        <v>41</v>
      </c>
      <c r="M216" s="14"/>
    </row>
    <row r="217" spans="2:115" ht="18" customHeight="1">
      <c r="B217" s="106" t="s">
        <v>42</v>
      </c>
      <c r="C217" s="98">
        <v>298104.96000000002</v>
      </c>
      <c r="D217" s="89">
        <v>100</v>
      </c>
      <c r="E217" s="98">
        <v>221031.73000000007</v>
      </c>
      <c r="F217" s="89">
        <v>100</v>
      </c>
      <c r="G217" s="88">
        <v>996416.21</v>
      </c>
      <c r="H217" s="89">
        <v>100</v>
      </c>
      <c r="I217" s="88">
        <v>1015533.3799999986</v>
      </c>
      <c r="J217" s="198">
        <v>100</v>
      </c>
      <c r="K217" s="76">
        <v>-25.854393700795853</v>
      </c>
      <c r="L217" s="76">
        <v>1.9185928338118829</v>
      </c>
      <c r="M217" s="14"/>
      <c r="DJ217" s="73"/>
      <c r="DK217" s="73"/>
    </row>
    <row r="218" spans="2:115" ht="18" customHeight="1">
      <c r="B218" s="84" t="s">
        <v>43</v>
      </c>
      <c r="C218" s="99">
        <v>500.80000000000007</v>
      </c>
      <c r="D218" s="89">
        <v>0.16799452112437177</v>
      </c>
      <c r="E218" s="99">
        <v>238.3</v>
      </c>
      <c r="F218" s="89">
        <v>0.10781257514475408</v>
      </c>
      <c r="G218" s="90">
        <v>2482.67</v>
      </c>
      <c r="H218" s="89">
        <v>0.24915993689022786</v>
      </c>
      <c r="I218" s="90">
        <v>1578.83</v>
      </c>
      <c r="J218" s="198">
        <v>0.15546805561428242</v>
      </c>
      <c r="K218" s="76">
        <v>-52.416134185303505</v>
      </c>
      <c r="L218" s="76">
        <v>-36.405966157403128</v>
      </c>
      <c r="M218" s="14"/>
      <c r="DJ218" s="73"/>
      <c r="DK218" s="73"/>
    </row>
    <row r="219" spans="2:115" ht="18" customHeight="1">
      <c r="B219" s="84" t="s">
        <v>44</v>
      </c>
      <c r="C219" s="99">
        <v>16977.7</v>
      </c>
      <c r="D219" s="89">
        <v>5.6952088284609559</v>
      </c>
      <c r="E219" s="99">
        <v>9268.14</v>
      </c>
      <c r="F219" s="89">
        <v>4.1931264800759589</v>
      </c>
      <c r="G219" s="90">
        <v>23396.470000000005</v>
      </c>
      <c r="H219" s="89">
        <v>2.3480619609751239</v>
      </c>
      <c r="I219" s="90">
        <v>15371.78</v>
      </c>
      <c r="J219" s="198">
        <v>1.5136656561697679</v>
      </c>
      <c r="K219" s="76">
        <v>-45.409920071623368</v>
      </c>
      <c r="L219" s="76">
        <v>-34.298721131863054</v>
      </c>
      <c r="M219" s="14"/>
      <c r="DJ219" s="73"/>
      <c r="DK219" s="73"/>
    </row>
    <row r="220" spans="2:115" ht="18" customHeight="1">
      <c r="B220" s="84" t="s">
        <v>45</v>
      </c>
      <c r="C220" s="90">
        <v>247.60000000000002</v>
      </c>
      <c r="D220" s="89">
        <v>8.3057994070276461E-2</v>
      </c>
      <c r="E220" s="90">
        <v>19.899999999999999</v>
      </c>
      <c r="F220" s="89" t="s">
        <v>220</v>
      </c>
      <c r="G220" s="90">
        <v>705.22</v>
      </c>
      <c r="H220" s="89">
        <v>7.0775645048970062E-2</v>
      </c>
      <c r="I220" s="90">
        <v>114.97</v>
      </c>
      <c r="J220" s="198" t="s">
        <v>220</v>
      </c>
      <c r="K220" s="76">
        <v>-91.962843295638123</v>
      </c>
      <c r="L220" s="76">
        <v>-83.697285953319536</v>
      </c>
      <c r="M220" s="14"/>
      <c r="DJ220" s="73"/>
      <c r="DK220" s="73"/>
    </row>
    <row r="221" spans="2:115" ht="18" customHeight="1">
      <c r="B221" s="84" t="s">
        <v>46</v>
      </c>
      <c r="C221" s="90">
        <v>184.2</v>
      </c>
      <c r="D221" s="89">
        <v>6.1790317074898717E-2</v>
      </c>
      <c r="E221" s="90">
        <v>113.3</v>
      </c>
      <c r="F221" s="89">
        <v>5.1259608744862087E-2</v>
      </c>
      <c r="G221" s="90">
        <v>1036.9100000000001</v>
      </c>
      <c r="H221" s="89">
        <v>0.10406394331942874</v>
      </c>
      <c r="I221" s="90">
        <v>619.79</v>
      </c>
      <c r="J221" s="198">
        <v>6.1030982556181536E-2</v>
      </c>
      <c r="K221" s="76">
        <v>-38.490770901194352</v>
      </c>
      <c r="L221" s="76">
        <v>-40.227213547945354</v>
      </c>
      <c r="M221" s="14"/>
      <c r="DJ221" s="73"/>
      <c r="DK221" s="73"/>
    </row>
    <row r="222" spans="2:115" ht="18" customHeight="1">
      <c r="B222" s="84" t="s">
        <v>47</v>
      </c>
      <c r="C222" s="94">
        <v>0</v>
      </c>
      <c r="D222" s="89">
        <v>0</v>
      </c>
      <c r="E222" s="94">
        <v>0</v>
      </c>
      <c r="F222" s="89">
        <v>0</v>
      </c>
      <c r="G222" s="90">
        <v>0</v>
      </c>
      <c r="H222" s="89">
        <v>0</v>
      </c>
      <c r="I222" s="90">
        <v>0</v>
      </c>
      <c r="J222" s="198">
        <v>0</v>
      </c>
      <c r="K222" s="76" t="s">
        <v>114</v>
      </c>
      <c r="L222" s="76" t="s">
        <v>114</v>
      </c>
      <c r="M222" s="14"/>
      <c r="DJ222" s="73"/>
      <c r="DK222" s="73"/>
    </row>
    <row r="223" spans="2:115" ht="18" customHeight="1">
      <c r="B223" s="84" t="s">
        <v>48</v>
      </c>
      <c r="C223" s="99">
        <v>13240.500000000027</v>
      </c>
      <c r="D223" s="89">
        <v>4.4415564236167109</v>
      </c>
      <c r="E223" s="99">
        <v>10276.600000000008</v>
      </c>
      <c r="F223" s="89">
        <v>4.6493777160410428</v>
      </c>
      <c r="G223" s="90">
        <v>16685.91</v>
      </c>
      <c r="H223" s="89">
        <v>1.6745923874522273</v>
      </c>
      <c r="I223" s="90">
        <v>18669.02</v>
      </c>
      <c r="J223" s="198">
        <v>1.8383462688346124</v>
      </c>
      <c r="K223" s="76">
        <v>-22.385106302632074</v>
      </c>
      <c r="L223" s="76">
        <v>11.884937650988171</v>
      </c>
      <c r="M223" s="14"/>
      <c r="DJ223" s="73"/>
      <c r="DK223" s="73"/>
    </row>
    <row r="224" spans="2:115" ht="18" customHeight="1">
      <c r="B224" s="84" t="s">
        <v>49</v>
      </c>
      <c r="C224" s="90">
        <v>6.6</v>
      </c>
      <c r="D224" s="89" t="s">
        <v>220</v>
      </c>
      <c r="E224" s="90">
        <v>8.4</v>
      </c>
      <c r="F224" s="89" t="s">
        <v>220</v>
      </c>
      <c r="G224" s="90">
        <v>145.19999999999999</v>
      </c>
      <c r="H224" s="89" t="s">
        <v>220</v>
      </c>
      <c r="I224" s="90">
        <v>238.2</v>
      </c>
      <c r="J224" s="198" t="s">
        <v>220</v>
      </c>
      <c r="K224" s="76">
        <v>27.272727272727295</v>
      </c>
      <c r="L224" s="76">
        <v>64.049586776859499</v>
      </c>
      <c r="M224" s="14"/>
      <c r="DJ224" s="73"/>
      <c r="DK224" s="73"/>
    </row>
    <row r="225" spans="2:115" ht="18" customHeight="1">
      <c r="B225" s="84" t="s">
        <v>50</v>
      </c>
      <c r="C225" s="99">
        <v>14892.360000000088</v>
      </c>
      <c r="D225" s="89">
        <v>4.9956766905186978</v>
      </c>
      <c r="E225" s="99">
        <v>6497.2000000000007</v>
      </c>
      <c r="F225" s="89">
        <v>2.9394874663470256</v>
      </c>
      <c r="G225" s="90">
        <v>22695.58</v>
      </c>
      <c r="H225" s="89">
        <v>2.2777208732884828</v>
      </c>
      <c r="I225" s="90">
        <v>18485.86</v>
      </c>
      <c r="J225" s="198">
        <v>1.8203104264283294</v>
      </c>
      <c r="K225" s="76">
        <v>-56.372260675943906</v>
      </c>
      <c r="L225" s="76">
        <v>-18.548633698720195</v>
      </c>
      <c r="M225" s="14"/>
      <c r="DJ225" s="73"/>
      <c r="DK225" s="73"/>
    </row>
    <row r="226" spans="2:115" ht="18" customHeight="1">
      <c r="B226" s="84" t="s">
        <v>51</v>
      </c>
      <c r="C226" s="99">
        <v>304.5</v>
      </c>
      <c r="D226" s="89">
        <v>0.10214523099515015</v>
      </c>
      <c r="E226" s="99">
        <v>216.05</v>
      </c>
      <c r="F226" s="89">
        <v>9.7746147125573307E-2</v>
      </c>
      <c r="G226" s="90">
        <v>2664.86</v>
      </c>
      <c r="H226" s="89">
        <v>0.2674444647985002</v>
      </c>
      <c r="I226" s="90">
        <v>2637.25</v>
      </c>
      <c r="J226" s="198">
        <v>0.25969111916340981</v>
      </c>
      <c r="K226" s="76">
        <v>-29.047619047619044</v>
      </c>
      <c r="L226" s="76">
        <v>-1.0360769421282945</v>
      </c>
      <c r="M226" s="14"/>
      <c r="DJ226" s="73"/>
      <c r="DK226" s="73"/>
    </row>
    <row r="227" spans="2:115" ht="18" customHeight="1">
      <c r="B227" s="84" t="s">
        <v>52</v>
      </c>
      <c r="C227" s="99">
        <v>43.7</v>
      </c>
      <c r="D227" s="89" t="s">
        <v>220</v>
      </c>
      <c r="E227" s="99">
        <v>45.9</v>
      </c>
      <c r="F227" s="89" t="s">
        <v>220</v>
      </c>
      <c r="G227" s="90">
        <v>786.18</v>
      </c>
      <c r="H227" s="89">
        <v>7.8900763768184778E-2</v>
      </c>
      <c r="I227" s="90">
        <v>1008.06</v>
      </c>
      <c r="J227" s="198">
        <v>9.9264093121193261E-2</v>
      </c>
      <c r="K227" s="76">
        <v>5.0343249427917458</v>
      </c>
      <c r="L227" s="76">
        <v>28.222544455468213</v>
      </c>
      <c r="M227" s="14"/>
      <c r="DJ227" s="73"/>
      <c r="DK227" s="73"/>
    </row>
    <row r="228" spans="2:115" ht="18" customHeight="1">
      <c r="B228" s="84" t="s">
        <v>102</v>
      </c>
      <c r="C228" s="99">
        <v>239048.30000000002</v>
      </c>
      <c r="D228" s="89">
        <v>80.189306477825795</v>
      </c>
      <c r="E228" s="99">
        <v>183181.29000000007</v>
      </c>
      <c r="F228" s="89">
        <v>82.87556270767098</v>
      </c>
      <c r="G228" s="90">
        <v>839188.09000000008</v>
      </c>
      <c r="H228" s="89">
        <v>84.220638080546692</v>
      </c>
      <c r="I228" s="90">
        <v>869910.3</v>
      </c>
      <c r="J228" s="198">
        <v>85.66043392881889</v>
      </c>
      <c r="K228" s="76">
        <v>-23.370594980177639</v>
      </c>
      <c r="L228" s="76">
        <v>3.660944473127592</v>
      </c>
      <c r="M228" s="14"/>
      <c r="DJ228" s="73"/>
      <c r="DK228" s="73"/>
    </row>
    <row r="229" spans="2:115" ht="18" customHeight="1">
      <c r="B229" s="84" t="s">
        <v>53</v>
      </c>
      <c r="C229" s="99">
        <v>1923.599999999999</v>
      </c>
      <c r="D229" s="89">
        <v>0.64527607994177583</v>
      </c>
      <c r="E229" s="99">
        <v>8369.15</v>
      </c>
      <c r="F229" s="89">
        <v>3.7864020699652472</v>
      </c>
      <c r="G229" s="90">
        <v>14831.78</v>
      </c>
      <c r="H229" s="89">
        <v>1.4885125162706858</v>
      </c>
      <c r="I229" s="90">
        <v>68354.489999999991</v>
      </c>
      <c r="J229" s="198">
        <v>6.7308954433383654</v>
      </c>
      <c r="K229" s="76">
        <v>335.07745893117072</v>
      </c>
      <c r="L229" s="76">
        <v>360.86504789040833</v>
      </c>
      <c r="M229" s="14"/>
      <c r="DJ229" s="73"/>
      <c r="DK229" s="73"/>
    </row>
    <row r="230" spans="2:115" ht="18" customHeight="1">
      <c r="B230" s="84" t="s">
        <v>75</v>
      </c>
      <c r="C230" s="94">
        <v>22</v>
      </c>
      <c r="D230" s="89" t="s">
        <v>220</v>
      </c>
      <c r="E230" s="94">
        <v>7</v>
      </c>
      <c r="F230" s="89" t="s">
        <v>220</v>
      </c>
      <c r="G230" s="90">
        <v>79.41</v>
      </c>
      <c r="H230" s="89" t="s">
        <v>220</v>
      </c>
      <c r="I230" s="90">
        <v>50.56</v>
      </c>
      <c r="J230" s="198" t="s">
        <v>220</v>
      </c>
      <c r="K230" s="76">
        <v>-68.181818181818187</v>
      </c>
      <c r="L230" s="76">
        <v>-36.330436972673461</v>
      </c>
      <c r="M230" s="14"/>
      <c r="DJ230" s="73"/>
      <c r="DK230" s="73"/>
    </row>
    <row r="231" spans="2:115" ht="18" customHeight="1">
      <c r="B231" s="84" t="s">
        <v>54</v>
      </c>
      <c r="C231" s="94">
        <v>10713.099999999919</v>
      </c>
      <c r="D231" s="89">
        <v>3.5937342337410012</v>
      </c>
      <c r="E231" s="94">
        <v>2790.5</v>
      </c>
      <c r="F231" s="89">
        <v>1.2624884219111887</v>
      </c>
      <c r="G231" s="94">
        <v>71717.929999999818</v>
      </c>
      <c r="H231" s="89">
        <v>7.1975876426177186</v>
      </c>
      <c r="I231" s="94">
        <v>18494.269999998505</v>
      </c>
      <c r="J231" s="198">
        <v>1.8211385626731964</v>
      </c>
      <c r="K231" s="76">
        <v>-73.952450737881662</v>
      </c>
      <c r="L231" s="76">
        <v>-74.212487727964259</v>
      </c>
      <c r="M231" s="91"/>
      <c r="DJ231" s="73"/>
      <c r="DK231" s="73"/>
    </row>
    <row r="232" spans="2:115" ht="3" customHeight="1">
      <c r="B232" s="325"/>
      <c r="C232" s="372"/>
      <c r="D232" s="373"/>
      <c r="E232" s="372"/>
      <c r="F232" s="373"/>
      <c r="G232" s="372"/>
      <c r="H232" s="373"/>
      <c r="I232" s="372"/>
      <c r="J232" s="375"/>
      <c r="K232" s="375"/>
      <c r="L232" s="375"/>
      <c r="M232" s="91"/>
      <c r="DJ232" s="73"/>
      <c r="DK232" s="73"/>
    </row>
    <row r="233" spans="2:115" ht="24" customHeight="1">
      <c r="B233" s="84"/>
      <c r="C233" s="94"/>
      <c r="D233" s="89"/>
      <c r="E233" s="94"/>
      <c r="F233" s="89"/>
      <c r="G233" s="94"/>
      <c r="H233" s="89"/>
      <c r="I233" s="94"/>
      <c r="J233" s="89"/>
      <c r="K233" s="198"/>
      <c r="L233" s="198"/>
      <c r="M233" s="85"/>
    </row>
    <row r="234" spans="2:115" ht="12.75" customHeight="1">
      <c r="B234" s="12" t="s">
        <v>222</v>
      </c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4"/>
    </row>
    <row r="235" spans="2:115" ht="21" customHeight="1">
      <c r="B235" s="540" t="s">
        <v>39</v>
      </c>
      <c r="C235" s="538" t="s">
        <v>13</v>
      </c>
      <c r="D235" s="538"/>
      <c r="E235" s="538"/>
      <c r="F235" s="538"/>
      <c r="G235" s="538"/>
      <c r="H235" s="538"/>
      <c r="I235" s="538"/>
      <c r="J235" s="538"/>
      <c r="K235" s="538"/>
      <c r="L235" s="539"/>
      <c r="M235" s="14"/>
    </row>
    <row r="236" spans="2:115" ht="21" customHeight="1">
      <c r="B236" s="532"/>
      <c r="C236" s="545" t="s">
        <v>295</v>
      </c>
      <c r="D236" s="545"/>
      <c r="E236" s="545"/>
      <c r="F236" s="545"/>
      <c r="G236" s="596" t="s">
        <v>244</v>
      </c>
      <c r="H236" s="596"/>
      <c r="I236" s="596"/>
      <c r="J236" s="596"/>
      <c r="K236" s="545" t="s">
        <v>1</v>
      </c>
      <c r="L236" s="531"/>
      <c r="M236" s="14"/>
    </row>
    <row r="237" spans="2:115" ht="21" customHeight="1">
      <c r="B237" s="541"/>
      <c r="C237" s="314">
        <v>2022</v>
      </c>
      <c r="D237" s="310" t="s">
        <v>40</v>
      </c>
      <c r="E237" s="314">
        <v>2023</v>
      </c>
      <c r="F237" s="310" t="s">
        <v>40</v>
      </c>
      <c r="G237" s="314">
        <v>2022</v>
      </c>
      <c r="H237" s="310" t="s">
        <v>40</v>
      </c>
      <c r="I237" s="314">
        <v>2023</v>
      </c>
      <c r="J237" s="310" t="s">
        <v>40</v>
      </c>
      <c r="K237" s="314" t="s">
        <v>214</v>
      </c>
      <c r="L237" s="315" t="s">
        <v>41</v>
      </c>
      <c r="M237" s="14"/>
    </row>
    <row r="238" spans="2:115" ht="18" customHeight="1">
      <c r="B238" s="106" t="s">
        <v>42</v>
      </c>
      <c r="C238" s="98">
        <v>56683.299999999996</v>
      </c>
      <c r="D238" s="89">
        <v>100</v>
      </c>
      <c r="E238" s="98">
        <v>104099.14000000001</v>
      </c>
      <c r="F238" s="89">
        <v>100</v>
      </c>
      <c r="G238" s="88">
        <v>198384.5122</v>
      </c>
      <c r="H238" s="89">
        <v>100</v>
      </c>
      <c r="I238" s="88">
        <v>500288.53999999992</v>
      </c>
      <c r="J238" s="198">
        <v>100</v>
      </c>
      <c r="K238" s="76">
        <v>83.650457895006099</v>
      </c>
      <c r="L238" s="76">
        <v>152.18124865293791</v>
      </c>
      <c r="M238" s="14"/>
      <c r="DJ238" s="73"/>
      <c r="DK238" s="73"/>
    </row>
    <row r="239" spans="2:115" ht="18" customHeight="1">
      <c r="B239" s="84" t="s">
        <v>43</v>
      </c>
      <c r="C239" s="99">
        <v>22</v>
      </c>
      <c r="D239" s="89" t="s">
        <v>220</v>
      </c>
      <c r="E239" s="99">
        <v>227.1</v>
      </c>
      <c r="F239" s="89">
        <v>0.21815742185766371</v>
      </c>
      <c r="G239" s="90">
        <v>127.18</v>
      </c>
      <c r="H239" s="89">
        <v>6.4107827062520065E-2</v>
      </c>
      <c r="I239" s="90">
        <v>1342.71</v>
      </c>
      <c r="J239" s="198">
        <v>0.2683871191612745</v>
      </c>
      <c r="K239" s="76">
        <v>932.27272727272725</v>
      </c>
      <c r="L239" s="76">
        <v>955.75562195313728</v>
      </c>
      <c r="M239" s="14"/>
      <c r="DJ239" s="73"/>
      <c r="DK239" s="73"/>
    </row>
    <row r="240" spans="2:115" ht="18" customHeight="1">
      <c r="B240" s="84" t="s">
        <v>44</v>
      </c>
      <c r="C240" s="99">
        <v>0</v>
      </c>
      <c r="D240" s="89">
        <v>0</v>
      </c>
      <c r="E240" s="99">
        <v>1092.25</v>
      </c>
      <c r="F240" s="89">
        <v>1.0492401762396883</v>
      </c>
      <c r="G240" s="90">
        <v>0</v>
      </c>
      <c r="H240" s="89">
        <v>0</v>
      </c>
      <c r="I240" s="90">
        <v>1842.88</v>
      </c>
      <c r="J240" s="198">
        <v>0.36836342483479639</v>
      </c>
      <c r="K240" s="76" t="s">
        <v>114</v>
      </c>
      <c r="L240" s="76" t="s">
        <v>114</v>
      </c>
      <c r="M240" s="14"/>
      <c r="DJ240" s="73"/>
      <c r="DK240" s="73"/>
    </row>
    <row r="241" spans="2:115" ht="18" customHeight="1">
      <c r="B241" s="84" t="s">
        <v>45</v>
      </c>
      <c r="C241" s="90">
        <v>4.5</v>
      </c>
      <c r="D241" s="89" t="s">
        <v>220</v>
      </c>
      <c r="E241" s="90">
        <v>0</v>
      </c>
      <c r="F241" s="89">
        <v>0</v>
      </c>
      <c r="G241" s="90">
        <v>13.5</v>
      </c>
      <c r="H241" s="89" t="s">
        <v>220</v>
      </c>
      <c r="I241" s="90">
        <v>0</v>
      </c>
      <c r="J241" s="198">
        <v>0</v>
      </c>
      <c r="K241" s="76">
        <v>-100</v>
      </c>
      <c r="L241" s="76">
        <v>-100</v>
      </c>
      <c r="M241" s="14"/>
      <c r="DJ241" s="73"/>
      <c r="DK241" s="73"/>
    </row>
    <row r="242" spans="2:115" ht="18" customHeight="1">
      <c r="B242" s="84" t="s">
        <v>46</v>
      </c>
      <c r="C242" s="90">
        <v>0</v>
      </c>
      <c r="D242" s="89">
        <v>0</v>
      </c>
      <c r="E242" s="90">
        <v>20.5</v>
      </c>
      <c r="F242" s="89" t="s">
        <v>220</v>
      </c>
      <c r="G242" s="90">
        <v>0</v>
      </c>
      <c r="H242" s="89">
        <v>0</v>
      </c>
      <c r="I242" s="90">
        <v>138.72</v>
      </c>
      <c r="J242" s="198" t="s">
        <v>220</v>
      </c>
      <c r="K242" s="76" t="s">
        <v>114</v>
      </c>
      <c r="L242" s="76" t="s">
        <v>114</v>
      </c>
      <c r="M242" s="14"/>
      <c r="DJ242" s="73"/>
      <c r="DK242" s="73"/>
    </row>
    <row r="243" spans="2:115" ht="18" customHeight="1">
      <c r="B243" s="84" t="s">
        <v>47</v>
      </c>
      <c r="C243" s="90">
        <v>48.099999999999994</v>
      </c>
      <c r="D243" s="89">
        <v>8.4857444785324768E-2</v>
      </c>
      <c r="E243" s="90">
        <v>0</v>
      </c>
      <c r="F243" s="89">
        <v>0</v>
      </c>
      <c r="G243" s="90">
        <v>512.49</v>
      </c>
      <c r="H243" s="89">
        <v>0.25833165821096793</v>
      </c>
      <c r="I243" s="90">
        <v>0</v>
      </c>
      <c r="J243" s="198">
        <v>0</v>
      </c>
      <c r="K243" s="76">
        <v>-100</v>
      </c>
      <c r="L243" s="76">
        <v>-100</v>
      </c>
      <c r="M243" s="14"/>
      <c r="DJ243" s="73"/>
      <c r="DK243" s="73"/>
    </row>
    <row r="244" spans="2:115" ht="18" customHeight="1">
      <c r="B244" s="84" t="s">
        <v>48</v>
      </c>
      <c r="C244" s="99">
        <v>3915.0999999999949</v>
      </c>
      <c r="D244" s="89">
        <v>6.9069726003955223</v>
      </c>
      <c r="E244" s="99">
        <v>2520.4</v>
      </c>
      <c r="F244" s="89">
        <v>2.4211535273009939</v>
      </c>
      <c r="G244" s="90">
        <v>5162.88</v>
      </c>
      <c r="H244" s="89">
        <v>2.6024612217687024</v>
      </c>
      <c r="I244" s="90">
        <v>7032.1999999999971</v>
      </c>
      <c r="J244" s="198">
        <v>1.4056288397091803</v>
      </c>
      <c r="K244" s="76">
        <v>-35.623611146586285</v>
      </c>
      <c r="L244" s="76">
        <v>36.20692326763357</v>
      </c>
      <c r="M244" s="14"/>
      <c r="DJ244" s="73"/>
      <c r="DK244" s="73"/>
    </row>
    <row r="245" spans="2:115" ht="18" customHeight="1">
      <c r="B245" s="84" t="s">
        <v>49</v>
      </c>
      <c r="C245" s="90">
        <v>6.5</v>
      </c>
      <c r="D245" s="89" t="s">
        <v>220</v>
      </c>
      <c r="E245" s="90">
        <v>51.65</v>
      </c>
      <c r="F245" s="89" t="s">
        <v>220</v>
      </c>
      <c r="G245" s="90">
        <v>162.5</v>
      </c>
      <c r="H245" s="89">
        <v>8.1911636245160471E-2</v>
      </c>
      <c r="I245" s="90">
        <v>1598.8</v>
      </c>
      <c r="J245" s="198">
        <v>0.31957557932468333</v>
      </c>
      <c r="K245" s="76">
        <v>694.61538461538464</v>
      </c>
      <c r="L245" s="76">
        <v>883.87692307692305</v>
      </c>
      <c r="M245" s="14"/>
      <c r="DJ245" s="73"/>
      <c r="DK245" s="73"/>
    </row>
    <row r="246" spans="2:115" ht="18" customHeight="1">
      <c r="B246" s="84" t="s">
        <v>50</v>
      </c>
      <c r="C246" s="99">
        <v>1632.8999999999994</v>
      </c>
      <c r="D246" s="89">
        <v>2.8807426525978541</v>
      </c>
      <c r="E246" s="99">
        <v>3151.1000000000013</v>
      </c>
      <c r="F246" s="89">
        <v>3.0270182827639123</v>
      </c>
      <c r="G246" s="90">
        <v>3965.71</v>
      </c>
      <c r="H246" s="89">
        <v>1.9990018152233562</v>
      </c>
      <c r="I246" s="90">
        <v>9231.3799999999992</v>
      </c>
      <c r="J246" s="198">
        <v>1.8452111655405901</v>
      </c>
      <c r="K246" s="76">
        <v>92.975687427276597</v>
      </c>
      <c r="L246" s="76">
        <v>132.78000660663537</v>
      </c>
      <c r="M246" s="14"/>
      <c r="DJ246" s="73"/>
      <c r="DK246" s="73"/>
    </row>
    <row r="247" spans="2:115" ht="18" customHeight="1">
      <c r="B247" s="84" t="s">
        <v>51</v>
      </c>
      <c r="C247" s="99">
        <v>42.699999999999996</v>
      </c>
      <c r="D247" s="89">
        <v>7.533082936244008E-2</v>
      </c>
      <c r="E247" s="99">
        <v>195.3</v>
      </c>
      <c r="F247" s="89">
        <v>0.18760961906121415</v>
      </c>
      <c r="G247" s="90">
        <v>395.21</v>
      </c>
      <c r="H247" s="89">
        <v>0.19921414006430688</v>
      </c>
      <c r="I247" s="90">
        <v>2175.59</v>
      </c>
      <c r="J247" s="198">
        <v>0.43486704692456085</v>
      </c>
      <c r="K247" s="76">
        <v>357.37704918032784</v>
      </c>
      <c r="L247" s="76">
        <v>450.48961311707706</v>
      </c>
      <c r="M247" s="14"/>
      <c r="DJ247" s="73"/>
      <c r="DK247" s="73"/>
    </row>
    <row r="248" spans="2:115" ht="18" customHeight="1">
      <c r="B248" s="84" t="s">
        <v>52</v>
      </c>
      <c r="C248" s="99">
        <v>18.700000000000003</v>
      </c>
      <c r="D248" s="89" t="s">
        <v>220</v>
      </c>
      <c r="E248" s="99">
        <v>32.049999999999997</v>
      </c>
      <c r="F248" s="89" t="s">
        <v>220</v>
      </c>
      <c r="G248" s="90">
        <v>326.95</v>
      </c>
      <c r="H248" s="89">
        <v>0.16480621212526286</v>
      </c>
      <c r="I248" s="90">
        <v>649.48</v>
      </c>
      <c r="J248" s="198">
        <v>0.12982108284950925</v>
      </c>
      <c r="K248" s="76">
        <v>71.390374331550802</v>
      </c>
      <c r="L248" s="76">
        <v>98.648111332007971</v>
      </c>
      <c r="M248" s="14"/>
      <c r="DJ248" s="73"/>
      <c r="DK248" s="73"/>
    </row>
    <row r="249" spans="2:115" ht="18" customHeight="1">
      <c r="B249" s="84" t="s">
        <v>102</v>
      </c>
      <c r="C249" s="99">
        <v>49012</v>
      </c>
      <c r="D249" s="89">
        <v>86.466384278967539</v>
      </c>
      <c r="E249" s="99">
        <v>90227.42</v>
      </c>
      <c r="F249" s="89">
        <v>86.674510471460181</v>
      </c>
      <c r="G249" s="90">
        <v>174843.05</v>
      </c>
      <c r="H249" s="89">
        <v>88.133417302119412</v>
      </c>
      <c r="I249" s="90">
        <v>424929.78999999992</v>
      </c>
      <c r="J249" s="198">
        <v>84.936942589170641</v>
      </c>
      <c r="K249" s="76">
        <v>84.092507957234957</v>
      </c>
      <c r="L249" s="76">
        <v>143.03499052435888</v>
      </c>
      <c r="M249" s="14"/>
      <c r="DJ249" s="73"/>
      <c r="DK249" s="73"/>
    </row>
    <row r="250" spans="2:115" ht="18" customHeight="1">
      <c r="B250" s="84" t="s">
        <v>53</v>
      </c>
      <c r="C250" s="99">
        <v>476.90000000000003</v>
      </c>
      <c r="D250" s="89">
        <v>0.84134127688402072</v>
      </c>
      <c r="E250" s="99">
        <v>4756.07</v>
      </c>
      <c r="F250" s="89">
        <v>4.5687889448462293</v>
      </c>
      <c r="G250" s="90">
        <v>4136.2299999999996</v>
      </c>
      <c r="H250" s="89">
        <v>2.0849561057619694</v>
      </c>
      <c r="I250" s="90">
        <v>37230.39</v>
      </c>
      <c r="J250" s="198">
        <v>7.4417834955803714</v>
      </c>
      <c r="K250" s="76">
        <v>897.28873977773117</v>
      </c>
      <c r="L250" s="76">
        <v>800.10444293474984</v>
      </c>
      <c r="M250" s="14"/>
      <c r="DJ250" s="73"/>
      <c r="DK250" s="73"/>
    </row>
    <row r="251" spans="2:115" ht="18" customHeight="1">
      <c r="B251" s="84" t="s">
        <v>75</v>
      </c>
      <c r="C251" s="94">
        <v>16.400000000000002</v>
      </c>
      <c r="D251" s="89" t="s">
        <v>220</v>
      </c>
      <c r="E251" s="94">
        <v>7.55</v>
      </c>
      <c r="F251" s="89" t="s">
        <v>220</v>
      </c>
      <c r="G251" s="90">
        <v>69.14</v>
      </c>
      <c r="H251" s="89" t="s">
        <v>220</v>
      </c>
      <c r="I251" s="90">
        <v>56.14</v>
      </c>
      <c r="J251" s="198" t="s">
        <v>220</v>
      </c>
      <c r="K251" s="76">
        <v>-53.963414634146332</v>
      </c>
      <c r="L251" s="76">
        <v>-18.802429852473246</v>
      </c>
      <c r="M251" s="14"/>
      <c r="DJ251" s="73"/>
      <c r="DK251" s="73"/>
    </row>
    <row r="252" spans="2:115" ht="18" customHeight="1">
      <c r="B252" s="84" t="s">
        <v>54</v>
      </c>
      <c r="C252" s="94">
        <v>1487.5</v>
      </c>
      <c r="D252" s="89">
        <v>2.6242297113964788</v>
      </c>
      <c r="E252" s="94">
        <v>1817.7500000000146</v>
      </c>
      <c r="F252" s="89">
        <v>1.7461719664542994</v>
      </c>
      <c r="G252" s="94">
        <v>8669.6721999999718</v>
      </c>
      <c r="H252" s="89">
        <v>4.3701356037610948</v>
      </c>
      <c r="I252" s="94">
        <v>14060.459999999963</v>
      </c>
      <c r="J252" s="198">
        <v>2.8104701338951248</v>
      </c>
      <c r="K252" s="76">
        <v>22.201680672268907</v>
      </c>
      <c r="L252" s="76">
        <v>62.179834204112105</v>
      </c>
      <c r="M252" s="91"/>
      <c r="DJ252" s="73"/>
      <c r="DK252" s="73"/>
    </row>
    <row r="253" spans="2:115" ht="3" customHeight="1">
      <c r="B253" s="293"/>
      <c r="C253" s="372"/>
      <c r="D253" s="373"/>
      <c r="E253" s="372"/>
      <c r="F253" s="373"/>
      <c r="G253" s="372"/>
      <c r="H253" s="373"/>
      <c r="I253" s="372"/>
      <c r="J253" s="375"/>
      <c r="K253" s="375"/>
      <c r="L253" s="375"/>
      <c r="M253" s="91"/>
      <c r="DJ253" s="73"/>
      <c r="DK253" s="73"/>
    </row>
    <row r="254" spans="2:115" ht="24" customHeight="1">
      <c r="B254" s="54"/>
      <c r="C254" s="94"/>
      <c r="D254" s="89"/>
      <c r="E254" s="94"/>
      <c r="F254" s="89"/>
      <c r="G254" s="94"/>
      <c r="H254" s="89"/>
      <c r="I254" s="94"/>
      <c r="J254" s="89"/>
      <c r="K254" s="95"/>
      <c r="L254" s="104"/>
    </row>
    <row r="255" spans="2:115" ht="12.75" customHeight="1">
      <c r="B255" s="12" t="s">
        <v>222</v>
      </c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14"/>
    </row>
    <row r="256" spans="2:115" ht="21" customHeight="1">
      <c r="B256" s="540" t="s">
        <v>39</v>
      </c>
      <c r="C256" s="538" t="s">
        <v>435</v>
      </c>
      <c r="D256" s="538"/>
      <c r="E256" s="538"/>
      <c r="F256" s="538"/>
      <c r="G256" s="538"/>
      <c r="H256" s="538"/>
      <c r="I256" s="538"/>
      <c r="J256" s="538"/>
      <c r="K256" s="538"/>
      <c r="L256" s="539"/>
      <c r="M256" s="14"/>
    </row>
    <row r="257" spans="2:115" ht="21" customHeight="1">
      <c r="B257" s="532"/>
      <c r="C257" s="545" t="s">
        <v>295</v>
      </c>
      <c r="D257" s="545"/>
      <c r="E257" s="545"/>
      <c r="F257" s="545"/>
      <c r="G257" s="596" t="s">
        <v>244</v>
      </c>
      <c r="H257" s="596"/>
      <c r="I257" s="596"/>
      <c r="J257" s="596"/>
      <c r="K257" s="545" t="s">
        <v>1</v>
      </c>
      <c r="L257" s="531"/>
      <c r="M257" s="14"/>
    </row>
    <row r="258" spans="2:115" ht="21" customHeight="1">
      <c r="B258" s="541"/>
      <c r="C258" s="314">
        <v>2022</v>
      </c>
      <c r="D258" s="310" t="s">
        <v>40</v>
      </c>
      <c r="E258" s="314">
        <v>2023</v>
      </c>
      <c r="F258" s="310" t="s">
        <v>40</v>
      </c>
      <c r="G258" s="314">
        <v>2022</v>
      </c>
      <c r="H258" s="310" t="s">
        <v>40</v>
      </c>
      <c r="I258" s="314">
        <v>2023</v>
      </c>
      <c r="J258" s="310" t="s">
        <v>40</v>
      </c>
      <c r="K258" s="314" t="s">
        <v>214</v>
      </c>
      <c r="L258" s="315" t="s">
        <v>41</v>
      </c>
      <c r="M258" s="14"/>
    </row>
    <row r="259" spans="2:115" ht="18" customHeight="1">
      <c r="B259" s="106" t="s">
        <v>42</v>
      </c>
      <c r="C259" s="98">
        <v>4710748.43</v>
      </c>
      <c r="D259" s="89">
        <v>100</v>
      </c>
      <c r="E259" s="98">
        <v>4701846.74</v>
      </c>
      <c r="F259" s="89">
        <v>100</v>
      </c>
      <c r="G259" s="98">
        <v>15561448.592200002</v>
      </c>
      <c r="H259" s="89">
        <v>100</v>
      </c>
      <c r="I259" s="98">
        <v>18224883.379999995</v>
      </c>
      <c r="J259" s="198">
        <v>100</v>
      </c>
      <c r="K259" s="76">
        <v>-0.18896551433971176</v>
      </c>
      <c r="L259" s="76">
        <v>17.115596739078743</v>
      </c>
      <c r="M259" s="14"/>
      <c r="DJ259" s="73"/>
      <c r="DK259" s="73"/>
    </row>
    <row r="260" spans="2:115" ht="18" customHeight="1">
      <c r="B260" s="84" t="s">
        <v>43</v>
      </c>
      <c r="C260" s="99">
        <v>2553.2000000000003</v>
      </c>
      <c r="D260" s="89">
        <v>5.4199455520489354E-2</v>
      </c>
      <c r="E260" s="99">
        <v>3504.25</v>
      </c>
      <c r="F260" s="89">
        <v>7.45292263609596E-2</v>
      </c>
      <c r="G260" s="99">
        <v>12520.859999999999</v>
      </c>
      <c r="H260" s="89">
        <v>8.0460761257637264E-2</v>
      </c>
      <c r="I260" s="99">
        <v>21363.67</v>
      </c>
      <c r="J260" s="198">
        <v>0.11722253336032049</v>
      </c>
      <c r="K260" s="76">
        <v>37.249334168886115</v>
      </c>
      <c r="L260" s="76">
        <v>70.624621631421462</v>
      </c>
      <c r="M260" s="14"/>
      <c r="DJ260" s="73"/>
      <c r="DK260" s="73"/>
    </row>
    <row r="261" spans="2:115" ht="18" customHeight="1">
      <c r="B261" s="84" t="s">
        <v>44</v>
      </c>
      <c r="C261" s="99">
        <v>1928553.6499999992</v>
      </c>
      <c r="D261" s="89">
        <v>40.939431995947182</v>
      </c>
      <c r="E261" s="99">
        <v>2056820.9199999995</v>
      </c>
      <c r="F261" s="339">
        <v>43.744958815905591</v>
      </c>
      <c r="G261" s="99">
        <v>6248685.2199999997</v>
      </c>
      <c r="H261" s="89">
        <v>40.154907063935433</v>
      </c>
      <c r="I261" s="99">
        <v>6343702.7700000005</v>
      </c>
      <c r="J261" s="199">
        <v>34.807919687220526</v>
      </c>
      <c r="K261" s="76">
        <v>6.650956793449847</v>
      </c>
      <c r="L261" s="76">
        <v>1.5206006808581085</v>
      </c>
      <c r="M261" s="14"/>
      <c r="DJ261" s="73"/>
      <c r="DK261" s="73"/>
    </row>
    <row r="262" spans="2:115" ht="18" customHeight="1">
      <c r="B262" s="84" t="s">
        <v>45</v>
      </c>
      <c r="C262" s="99">
        <v>1374.9</v>
      </c>
      <c r="D262" s="89" t="s">
        <v>220</v>
      </c>
      <c r="E262" s="99">
        <v>1934.0500000000002</v>
      </c>
      <c r="F262" s="89" t="s">
        <v>220</v>
      </c>
      <c r="G262" s="99">
        <v>4073.49</v>
      </c>
      <c r="H262" s="89" t="s">
        <v>220</v>
      </c>
      <c r="I262" s="99">
        <v>6868.99</v>
      </c>
      <c r="J262" s="198" t="s">
        <v>220</v>
      </c>
      <c r="K262" s="76">
        <v>40.668412248163492</v>
      </c>
      <c r="L262" s="76">
        <v>68.626656748881175</v>
      </c>
      <c r="M262" s="14"/>
      <c r="DJ262" s="73"/>
      <c r="DK262" s="73"/>
    </row>
    <row r="263" spans="2:115" ht="18" customHeight="1">
      <c r="B263" s="84" t="s">
        <v>46</v>
      </c>
      <c r="C263" s="99">
        <v>1503.35</v>
      </c>
      <c r="D263" s="89" t="s">
        <v>220</v>
      </c>
      <c r="E263" s="99">
        <v>2441.9000000000005</v>
      </c>
      <c r="F263" s="89">
        <v>5.1934912706235944E-2</v>
      </c>
      <c r="G263" s="99">
        <v>7984.5199999999995</v>
      </c>
      <c r="H263" s="89">
        <v>5.1309619105782668E-2</v>
      </c>
      <c r="I263" s="99">
        <v>13253.1</v>
      </c>
      <c r="J263" s="198">
        <v>7.2719806890747876E-2</v>
      </c>
      <c r="K263" s="76">
        <v>62.430571723151651</v>
      </c>
      <c r="L263" s="76">
        <v>65.984930841177672</v>
      </c>
      <c r="M263" s="14"/>
      <c r="DJ263" s="73"/>
      <c r="DK263" s="73"/>
    </row>
    <row r="264" spans="2:115" ht="18" customHeight="1">
      <c r="B264" s="84" t="s">
        <v>47</v>
      </c>
      <c r="C264" s="99">
        <v>1235.1999999999998</v>
      </c>
      <c r="D264" s="89" t="s">
        <v>220</v>
      </c>
      <c r="E264" s="99">
        <v>763.30000000000018</v>
      </c>
      <c r="F264" s="89" t="s">
        <v>220</v>
      </c>
      <c r="G264" s="99">
        <v>2533.7199999999998</v>
      </c>
      <c r="H264" s="89" t="s">
        <v>220</v>
      </c>
      <c r="I264" s="99">
        <v>1203.53</v>
      </c>
      <c r="J264" s="198" t="s">
        <v>220</v>
      </c>
      <c r="K264" s="76">
        <v>-38.204339378238352</v>
      </c>
      <c r="L264" s="76">
        <v>-52.499486920417418</v>
      </c>
      <c r="M264" s="14"/>
      <c r="DJ264" s="73"/>
      <c r="DK264" s="73"/>
    </row>
    <row r="265" spans="2:115" ht="18" customHeight="1">
      <c r="B265" s="84" t="s">
        <v>48</v>
      </c>
      <c r="C265" s="99">
        <v>161620.09000000017</v>
      </c>
      <c r="D265" s="89">
        <v>3.4308792414117559</v>
      </c>
      <c r="E265" s="99">
        <v>161092.07000000079</v>
      </c>
      <c r="F265" s="89">
        <v>3.4261446386489576</v>
      </c>
      <c r="G265" s="99">
        <v>195577.13999999998</v>
      </c>
      <c r="H265" s="89">
        <v>1.2568054885200777</v>
      </c>
      <c r="I265" s="99">
        <v>210492.05399999995</v>
      </c>
      <c r="J265" s="198">
        <v>1.1549706498039605</v>
      </c>
      <c r="K265" s="76">
        <v>-0.32670443383615577</v>
      </c>
      <c r="L265" s="76">
        <v>7.6261029279802273</v>
      </c>
      <c r="M265" s="14"/>
      <c r="DJ265" s="73"/>
      <c r="DK265" s="73"/>
    </row>
    <row r="266" spans="2:115" ht="18" customHeight="1">
      <c r="B266" s="84" t="s">
        <v>49</v>
      </c>
      <c r="C266" s="99">
        <v>493.5</v>
      </c>
      <c r="D266" s="89" t="s">
        <v>220</v>
      </c>
      <c r="E266" s="99">
        <v>408.04999999999995</v>
      </c>
      <c r="F266" s="89" t="s">
        <v>220</v>
      </c>
      <c r="G266" s="99">
        <v>9046.5600000000013</v>
      </c>
      <c r="H266" s="89">
        <v>5.8134433606229219E-2</v>
      </c>
      <c r="I266" s="99">
        <v>9353.92</v>
      </c>
      <c r="J266" s="198">
        <v>5.1324992346809747E-2</v>
      </c>
      <c r="K266" s="76">
        <v>-17.315096251266461</v>
      </c>
      <c r="L266" s="76">
        <v>3.3975345324631645</v>
      </c>
      <c r="M266" s="14"/>
      <c r="DJ266" s="73"/>
      <c r="DK266" s="73"/>
    </row>
    <row r="267" spans="2:115" ht="18" customHeight="1">
      <c r="B267" s="84" t="s">
        <v>50</v>
      </c>
      <c r="C267" s="99">
        <v>162210.54100000087</v>
      </c>
      <c r="D267" s="89">
        <v>3.4434133643600422</v>
      </c>
      <c r="E267" s="99">
        <v>176284.67000000092</v>
      </c>
      <c r="F267" s="89">
        <v>3.7492644858092699</v>
      </c>
      <c r="G267" s="99">
        <v>274352.33800000005</v>
      </c>
      <c r="H267" s="89">
        <v>1.763025700174957</v>
      </c>
      <c r="I267" s="99">
        <v>286177.91999999998</v>
      </c>
      <c r="J267" s="198">
        <v>1.5702592660431063</v>
      </c>
      <c r="K267" s="76">
        <v>8.6764577155315834</v>
      </c>
      <c r="L267" s="76">
        <v>4.3103631214544302</v>
      </c>
      <c r="M267" s="14"/>
      <c r="DJ267" s="73"/>
      <c r="DK267" s="73"/>
    </row>
    <row r="268" spans="2:115" ht="18" customHeight="1">
      <c r="B268" s="84" t="s">
        <v>51</v>
      </c>
      <c r="C268" s="99">
        <v>2106.6</v>
      </c>
      <c r="D268" s="89" t="s">
        <v>220</v>
      </c>
      <c r="E268" s="99">
        <v>2565.5000000000005</v>
      </c>
      <c r="F268" s="89">
        <v>5.456366704117626E-2</v>
      </c>
      <c r="G268" s="99">
        <v>18313.21</v>
      </c>
      <c r="H268" s="89">
        <v>0.11768319569669938</v>
      </c>
      <c r="I268" s="99">
        <v>25793.420000000002</v>
      </c>
      <c r="J268" s="198">
        <v>0.14152858738347662</v>
      </c>
      <c r="K268" s="76">
        <v>21.783917212570024</v>
      </c>
      <c r="L268" s="76">
        <v>40.845979486938667</v>
      </c>
      <c r="M268" s="14"/>
      <c r="DJ268" s="73"/>
      <c r="DK268" s="73"/>
    </row>
    <row r="269" spans="2:115" ht="18" customHeight="1">
      <c r="B269" s="84" t="s">
        <v>52</v>
      </c>
      <c r="C269" s="99">
        <v>172</v>
      </c>
      <c r="D269" s="89" t="s">
        <v>220</v>
      </c>
      <c r="E269" s="99">
        <v>298.95</v>
      </c>
      <c r="F269" s="89" t="s">
        <v>220</v>
      </c>
      <c r="G269" s="99">
        <v>2462.2999999999997</v>
      </c>
      <c r="H269" s="89" t="s">
        <v>220</v>
      </c>
      <c r="I269" s="99">
        <v>5523.43</v>
      </c>
      <c r="J269" s="198" t="s">
        <v>220</v>
      </c>
      <c r="K269" s="76">
        <v>73.808139534883722</v>
      </c>
      <c r="L269" s="76">
        <v>124.31994476708769</v>
      </c>
      <c r="M269" s="14"/>
      <c r="DJ269" s="73"/>
      <c r="DK269" s="73"/>
    </row>
    <row r="270" spans="2:115" ht="18" customHeight="1">
      <c r="B270" s="84" t="s">
        <v>102</v>
      </c>
      <c r="C270" s="99">
        <v>2259217.4999999995</v>
      </c>
      <c r="D270" s="89">
        <v>47.958780511656393</v>
      </c>
      <c r="E270" s="99">
        <v>2118688.1800000002</v>
      </c>
      <c r="F270" s="89">
        <v>45.060766485127928</v>
      </c>
      <c r="G270" s="99">
        <v>7459444.421000001</v>
      </c>
      <c r="H270" s="89">
        <v>47.935411519072602</v>
      </c>
      <c r="I270" s="99">
        <v>9934492.245000001</v>
      </c>
      <c r="J270" s="198">
        <v>54.510594322387398</v>
      </c>
      <c r="K270" s="76">
        <v>-6.2202652024428762</v>
      </c>
      <c r="L270" s="76">
        <v>33.180055836761625</v>
      </c>
      <c r="M270" s="14"/>
      <c r="DJ270" s="73"/>
      <c r="DK270" s="73"/>
    </row>
    <row r="271" spans="2:115" ht="18" customHeight="1">
      <c r="B271" s="84" t="s">
        <v>53</v>
      </c>
      <c r="C271" s="99">
        <v>18208.199999999997</v>
      </c>
      <c r="D271" s="89">
        <v>0.38652456760464277</v>
      </c>
      <c r="E271" s="99">
        <v>61404.9</v>
      </c>
      <c r="F271" s="89">
        <v>1.305974086258711</v>
      </c>
      <c r="G271" s="99">
        <v>164745.76</v>
      </c>
      <c r="H271" s="89">
        <v>1.0586788178741722</v>
      </c>
      <c r="I271" s="99">
        <v>532791.69999999995</v>
      </c>
      <c r="J271" s="198">
        <v>2.9234299550288818</v>
      </c>
      <c r="K271" s="76">
        <v>237.23761821596861</v>
      </c>
      <c r="L271" s="76">
        <v>223.4023746650596</v>
      </c>
      <c r="M271" s="14"/>
      <c r="DJ271" s="73"/>
      <c r="DK271" s="73"/>
    </row>
    <row r="272" spans="2:115" ht="18" customHeight="1">
      <c r="B272" s="84" t="s">
        <v>75</v>
      </c>
      <c r="C272" s="99">
        <v>400.29999999999995</v>
      </c>
      <c r="D272" s="89" t="s">
        <v>220</v>
      </c>
      <c r="E272" s="99">
        <v>362.84999999999997</v>
      </c>
      <c r="F272" s="89" t="s">
        <v>220</v>
      </c>
      <c r="G272" s="99">
        <v>1540.6900000000003</v>
      </c>
      <c r="H272" s="89" t="s">
        <v>220</v>
      </c>
      <c r="I272" s="99">
        <v>1391.5500000000002</v>
      </c>
      <c r="J272" s="198" t="s">
        <v>220</v>
      </c>
      <c r="K272" s="76">
        <v>-9.3554833874594063</v>
      </c>
      <c r="L272" s="76">
        <v>-9.6800784064282936</v>
      </c>
      <c r="M272" s="14"/>
      <c r="DJ272" s="73"/>
      <c r="DK272" s="73"/>
    </row>
    <row r="273" spans="2:115" ht="18" customHeight="1">
      <c r="B273" s="84" t="s">
        <v>54</v>
      </c>
      <c r="C273" s="99">
        <v>171099.39899999945</v>
      </c>
      <c r="D273" s="89">
        <v>3.6321064803708794</v>
      </c>
      <c r="E273" s="99">
        <v>115277.14999999847</v>
      </c>
      <c r="F273" s="89">
        <v>2.451741972346773</v>
      </c>
      <c r="G273" s="99">
        <v>1160168.3631999996</v>
      </c>
      <c r="H273" s="89">
        <v>7.455400802348958</v>
      </c>
      <c r="I273" s="99">
        <v>832475.08099999838</v>
      </c>
      <c r="J273" s="198">
        <v>4.5677937336683172</v>
      </c>
      <c r="K273" s="76">
        <v>-32.625625412044847</v>
      </c>
      <c r="L273" s="76">
        <v>-28.245321333892413</v>
      </c>
      <c r="DJ273" s="73"/>
      <c r="DK273" s="73"/>
    </row>
    <row r="274" spans="2:115" ht="5.25" customHeight="1">
      <c r="B274" s="54"/>
      <c r="C274" s="99"/>
      <c r="D274" s="89"/>
      <c r="E274" s="99"/>
      <c r="F274" s="89"/>
      <c r="G274" s="99"/>
      <c r="H274" s="89"/>
      <c r="I274" s="99"/>
      <c r="J274" s="89"/>
      <c r="K274" s="95"/>
      <c r="L274" s="95"/>
    </row>
    <row r="275" spans="2:115" ht="3" customHeight="1">
      <c r="B275" s="293"/>
      <c r="C275" s="331"/>
      <c r="D275" s="373"/>
      <c r="E275" s="331"/>
      <c r="F275" s="373"/>
      <c r="G275" s="331"/>
      <c r="H275" s="373"/>
      <c r="I275" s="331"/>
      <c r="J275" s="373"/>
      <c r="K275" s="376"/>
      <c r="L275" s="376"/>
    </row>
    <row r="276" spans="2:115" ht="5.25" customHeight="1"/>
    <row r="277" spans="2:115" ht="12.75" customHeight="1">
      <c r="B277" s="518" t="s">
        <v>484</v>
      </c>
      <c r="C277" s="518"/>
      <c r="D277" s="518"/>
      <c r="E277" s="518"/>
      <c r="F277" s="518"/>
      <c r="G277" s="518"/>
      <c r="H277" s="518"/>
      <c r="I277" s="518"/>
      <c r="J277" s="518"/>
      <c r="K277" s="518"/>
      <c r="L277" s="518"/>
    </row>
    <row r="279" spans="2:115">
      <c r="E279" s="105"/>
      <c r="I279" s="105"/>
    </row>
  </sheetData>
  <mergeCells count="68"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  <mergeCell ref="B1:L1"/>
    <mergeCell ref="B4:B6"/>
    <mergeCell ref="C4:L4"/>
    <mergeCell ref="G5:J5"/>
    <mergeCell ref="K5:L5"/>
    <mergeCell ref="B2:L2"/>
    <mergeCell ref="C5:F5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</mergeCells>
  <phoneticPr fontId="6" type="noConversion"/>
  <hyperlinks>
    <hyperlink ref="N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23C79-2DE2-4B7D-AB52-0F79F6619BFF}">
  <sheetPr>
    <pageSetUpPr fitToPage="1"/>
  </sheetPr>
  <dimension ref="B1:Q31"/>
  <sheetViews>
    <sheetView showGridLines="0" zoomScaleNormal="100" workbookViewId="0">
      <selection activeCell="P2" sqref="P2"/>
    </sheetView>
  </sheetViews>
  <sheetFormatPr defaultRowHeight="11.25"/>
  <cols>
    <col min="1" max="1" width="6.7109375" style="445" customWidth="1"/>
    <col min="2" max="2" width="19.42578125" style="445" customWidth="1"/>
    <col min="3" max="3" width="5" style="445" customWidth="1"/>
    <col min="4" max="13" width="9.7109375" style="445" customWidth="1"/>
    <col min="14" max="14" width="9.85546875" style="445" customWidth="1"/>
    <col min="15" max="15" width="6.7109375" style="445" customWidth="1"/>
    <col min="16" max="256" width="9.140625" style="445"/>
    <col min="257" max="257" width="6.7109375" style="445" customWidth="1"/>
    <col min="258" max="258" width="19.42578125" style="445" customWidth="1"/>
    <col min="259" max="259" width="5" style="445" customWidth="1"/>
    <col min="260" max="269" width="8.5703125" style="445" customWidth="1"/>
    <col min="270" max="270" width="6.7109375" style="445" customWidth="1"/>
    <col min="271" max="512" width="9.140625" style="445"/>
    <col min="513" max="513" width="6.7109375" style="445" customWidth="1"/>
    <col min="514" max="514" width="19.42578125" style="445" customWidth="1"/>
    <col min="515" max="515" width="5" style="445" customWidth="1"/>
    <col min="516" max="525" width="8.5703125" style="445" customWidth="1"/>
    <col min="526" max="526" width="6.7109375" style="445" customWidth="1"/>
    <col min="527" max="768" width="9.140625" style="445"/>
    <col min="769" max="769" width="6.7109375" style="445" customWidth="1"/>
    <col min="770" max="770" width="19.42578125" style="445" customWidth="1"/>
    <col min="771" max="771" width="5" style="445" customWidth="1"/>
    <col min="772" max="781" width="8.5703125" style="445" customWidth="1"/>
    <col min="782" max="782" width="6.7109375" style="445" customWidth="1"/>
    <col min="783" max="1024" width="9.140625" style="445"/>
    <col min="1025" max="1025" width="6.7109375" style="445" customWidth="1"/>
    <col min="1026" max="1026" width="19.42578125" style="445" customWidth="1"/>
    <col min="1027" max="1027" width="5" style="445" customWidth="1"/>
    <col min="1028" max="1037" width="8.5703125" style="445" customWidth="1"/>
    <col min="1038" max="1038" width="6.7109375" style="445" customWidth="1"/>
    <col min="1039" max="1280" width="9.140625" style="445"/>
    <col min="1281" max="1281" width="6.7109375" style="445" customWidth="1"/>
    <col min="1282" max="1282" width="19.42578125" style="445" customWidth="1"/>
    <col min="1283" max="1283" width="5" style="445" customWidth="1"/>
    <col min="1284" max="1293" width="8.5703125" style="445" customWidth="1"/>
    <col min="1294" max="1294" width="6.7109375" style="445" customWidth="1"/>
    <col min="1295" max="1536" width="9.140625" style="445"/>
    <col min="1537" max="1537" width="6.7109375" style="445" customWidth="1"/>
    <col min="1538" max="1538" width="19.42578125" style="445" customWidth="1"/>
    <col min="1539" max="1539" width="5" style="445" customWidth="1"/>
    <col min="1540" max="1549" width="8.5703125" style="445" customWidth="1"/>
    <col min="1550" max="1550" width="6.7109375" style="445" customWidth="1"/>
    <col min="1551" max="1792" width="9.140625" style="445"/>
    <col min="1793" max="1793" width="6.7109375" style="445" customWidth="1"/>
    <col min="1794" max="1794" width="19.42578125" style="445" customWidth="1"/>
    <col min="1795" max="1795" width="5" style="445" customWidth="1"/>
    <col min="1796" max="1805" width="8.5703125" style="445" customWidth="1"/>
    <col min="1806" max="1806" width="6.7109375" style="445" customWidth="1"/>
    <col min="1807" max="2048" width="9.140625" style="445"/>
    <col min="2049" max="2049" width="6.7109375" style="445" customWidth="1"/>
    <col min="2050" max="2050" width="19.42578125" style="445" customWidth="1"/>
    <col min="2051" max="2051" width="5" style="445" customWidth="1"/>
    <col min="2052" max="2061" width="8.5703125" style="445" customWidth="1"/>
    <col min="2062" max="2062" width="6.7109375" style="445" customWidth="1"/>
    <col min="2063" max="2304" width="9.140625" style="445"/>
    <col min="2305" max="2305" width="6.7109375" style="445" customWidth="1"/>
    <col min="2306" max="2306" width="19.42578125" style="445" customWidth="1"/>
    <col min="2307" max="2307" width="5" style="445" customWidth="1"/>
    <col min="2308" max="2317" width="8.5703125" style="445" customWidth="1"/>
    <col min="2318" max="2318" width="6.7109375" style="445" customWidth="1"/>
    <col min="2319" max="2560" width="9.140625" style="445"/>
    <col min="2561" max="2561" width="6.7109375" style="445" customWidth="1"/>
    <col min="2562" max="2562" width="19.42578125" style="445" customWidth="1"/>
    <col min="2563" max="2563" width="5" style="445" customWidth="1"/>
    <col min="2564" max="2573" width="8.5703125" style="445" customWidth="1"/>
    <col min="2574" max="2574" width="6.7109375" style="445" customWidth="1"/>
    <col min="2575" max="2816" width="9.140625" style="445"/>
    <col min="2817" max="2817" width="6.7109375" style="445" customWidth="1"/>
    <col min="2818" max="2818" width="19.42578125" style="445" customWidth="1"/>
    <col min="2819" max="2819" width="5" style="445" customWidth="1"/>
    <col min="2820" max="2829" width="8.5703125" style="445" customWidth="1"/>
    <col min="2830" max="2830" width="6.7109375" style="445" customWidth="1"/>
    <col min="2831" max="3072" width="9.140625" style="445"/>
    <col min="3073" max="3073" width="6.7109375" style="445" customWidth="1"/>
    <col min="3074" max="3074" width="19.42578125" style="445" customWidth="1"/>
    <col min="3075" max="3075" width="5" style="445" customWidth="1"/>
    <col min="3076" max="3085" width="8.5703125" style="445" customWidth="1"/>
    <col min="3086" max="3086" width="6.7109375" style="445" customWidth="1"/>
    <col min="3087" max="3328" width="9.140625" style="445"/>
    <col min="3329" max="3329" width="6.7109375" style="445" customWidth="1"/>
    <col min="3330" max="3330" width="19.42578125" style="445" customWidth="1"/>
    <col min="3331" max="3331" width="5" style="445" customWidth="1"/>
    <col min="3332" max="3341" width="8.5703125" style="445" customWidth="1"/>
    <col min="3342" max="3342" width="6.7109375" style="445" customWidth="1"/>
    <col min="3343" max="3584" width="9.140625" style="445"/>
    <col min="3585" max="3585" width="6.7109375" style="445" customWidth="1"/>
    <col min="3586" max="3586" width="19.42578125" style="445" customWidth="1"/>
    <col min="3587" max="3587" width="5" style="445" customWidth="1"/>
    <col min="3588" max="3597" width="8.5703125" style="445" customWidth="1"/>
    <col min="3598" max="3598" width="6.7109375" style="445" customWidth="1"/>
    <col min="3599" max="3840" width="9.140625" style="445"/>
    <col min="3841" max="3841" width="6.7109375" style="445" customWidth="1"/>
    <col min="3842" max="3842" width="19.42578125" style="445" customWidth="1"/>
    <col min="3843" max="3843" width="5" style="445" customWidth="1"/>
    <col min="3844" max="3853" width="8.5703125" style="445" customWidth="1"/>
    <col min="3854" max="3854" width="6.7109375" style="445" customWidth="1"/>
    <col min="3855" max="4096" width="9.140625" style="445"/>
    <col min="4097" max="4097" width="6.7109375" style="445" customWidth="1"/>
    <col min="4098" max="4098" width="19.42578125" style="445" customWidth="1"/>
    <col min="4099" max="4099" width="5" style="445" customWidth="1"/>
    <col min="4100" max="4109" width="8.5703125" style="445" customWidth="1"/>
    <col min="4110" max="4110" width="6.7109375" style="445" customWidth="1"/>
    <col min="4111" max="4352" width="9.140625" style="445"/>
    <col min="4353" max="4353" width="6.7109375" style="445" customWidth="1"/>
    <col min="4354" max="4354" width="19.42578125" style="445" customWidth="1"/>
    <col min="4355" max="4355" width="5" style="445" customWidth="1"/>
    <col min="4356" max="4365" width="8.5703125" style="445" customWidth="1"/>
    <col min="4366" max="4366" width="6.7109375" style="445" customWidth="1"/>
    <col min="4367" max="4608" width="9.140625" style="445"/>
    <col min="4609" max="4609" width="6.7109375" style="445" customWidth="1"/>
    <col min="4610" max="4610" width="19.42578125" style="445" customWidth="1"/>
    <col min="4611" max="4611" width="5" style="445" customWidth="1"/>
    <col min="4612" max="4621" width="8.5703125" style="445" customWidth="1"/>
    <col min="4622" max="4622" width="6.7109375" style="445" customWidth="1"/>
    <col min="4623" max="4864" width="9.140625" style="445"/>
    <col min="4865" max="4865" width="6.7109375" style="445" customWidth="1"/>
    <col min="4866" max="4866" width="19.42578125" style="445" customWidth="1"/>
    <col min="4867" max="4867" width="5" style="445" customWidth="1"/>
    <col min="4868" max="4877" width="8.5703125" style="445" customWidth="1"/>
    <col min="4878" max="4878" width="6.7109375" style="445" customWidth="1"/>
    <col min="4879" max="5120" width="9.140625" style="445"/>
    <col min="5121" max="5121" width="6.7109375" style="445" customWidth="1"/>
    <col min="5122" max="5122" width="19.42578125" style="445" customWidth="1"/>
    <col min="5123" max="5123" width="5" style="445" customWidth="1"/>
    <col min="5124" max="5133" width="8.5703125" style="445" customWidth="1"/>
    <col min="5134" max="5134" width="6.7109375" style="445" customWidth="1"/>
    <col min="5135" max="5376" width="9.140625" style="445"/>
    <col min="5377" max="5377" width="6.7109375" style="445" customWidth="1"/>
    <col min="5378" max="5378" width="19.42578125" style="445" customWidth="1"/>
    <col min="5379" max="5379" width="5" style="445" customWidth="1"/>
    <col min="5380" max="5389" width="8.5703125" style="445" customWidth="1"/>
    <col min="5390" max="5390" width="6.7109375" style="445" customWidth="1"/>
    <col min="5391" max="5632" width="9.140625" style="445"/>
    <col min="5633" max="5633" width="6.7109375" style="445" customWidth="1"/>
    <col min="5634" max="5634" width="19.42578125" style="445" customWidth="1"/>
    <col min="5635" max="5635" width="5" style="445" customWidth="1"/>
    <col min="5636" max="5645" width="8.5703125" style="445" customWidth="1"/>
    <col min="5646" max="5646" width="6.7109375" style="445" customWidth="1"/>
    <col min="5647" max="5888" width="9.140625" style="445"/>
    <col min="5889" max="5889" width="6.7109375" style="445" customWidth="1"/>
    <col min="5890" max="5890" width="19.42578125" style="445" customWidth="1"/>
    <col min="5891" max="5891" width="5" style="445" customWidth="1"/>
    <col min="5892" max="5901" width="8.5703125" style="445" customWidth="1"/>
    <col min="5902" max="5902" width="6.7109375" style="445" customWidth="1"/>
    <col min="5903" max="6144" width="9.140625" style="445"/>
    <col min="6145" max="6145" width="6.7109375" style="445" customWidth="1"/>
    <col min="6146" max="6146" width="19.42578125" style="445" customWidth="1"/>
    <col min="6147" max="6147" width="5" style="445" customWidth="1"/>
    <col min="6148" max="6157" width="8.5703125" style="445" customWidth="1"/>
    <col min="6158" max="6158" width="6.7109375" style="445" customWidth="1"/>
    <col min="6159" max="6400" width="9.140625" style="445"/>
    <col min="6401" max="6401" width="6.7109375" style="445" customWidth="1"/>
    <col min="6402" max="6402" width="19.42578125" style="445" customWidth="1"/>
    <col min="6403" max="6403" width="5" style="445" customWidth="1"/>
    <col min="6404" max="6413" width="8.5703125" style="445" customWidth="1"/>
    <col min="6414" max="6414" width="6.7109375" style="445" customWidth="1"/>
    <col min="6415" max="6656" width="9.140625" style="445"/>
    <col min="6657" max="6657" width="6.7109375" style="445" customWidth="1"/>
    <col min="6658" max="6658" width="19.42578125" style="445" customWidth="1"/>
    <col min="6659" max="6659" width="5" style="445" customWidth="1"/>
    <col min="6660" max="6669" width="8.5703125" style="445" customWidth="1"/>
    <col min="6670" max="6670" width="6.7109375" style="445" customWidth="1"/>
    <col min="6671" max="6912" width="9.140625" style="445"/>
    <col min="6913" max="6913" width="6.7109375" style="445" customWidth="1"/>
    <col min="6914" max="6914" width="19.42578125" style="445" customWidth="1"/>
    <col min="6915" max="6915" width="5" style="445" customWidth="1"/>
    <col min="6916" max="6925" width="8.5703125" style="445" customWidth="1"/>
    <col min="6926" max="6926" width="6.7109375" style="445" customWidth="1"/>
    <col min="6927" max="7168" width="9.140625" style="445"/>
    <col min="7169" max="7169" width="6.7109375" style="445" customWidth="1"/>
    <col min="7170" max="7170" width="19.42578125" style="445" customWidth="1"/>
    <col min="7171" max="7171" width="5" style="445" customWidth="1"/>
    <col min="7172" max="7181" width="8.5703125" style="445" customWidth="1"/>
    <col min="7182" max="7182" width="6.7109375" style="445" customWidth="1"/>
    <col min="7183" max="7424" width="9.140625" style="445"/>
    <col min="7425" max="7425" width="6.7109375" style="445" customWidth="1"/>
    <col min="7426" max="7426" width="19.42578125" style="445" customWidth="1"/>
    <col min="7427" max="7427" width="5" style="445" customWidth="1"/>
    <col min="7428" max="7437" width="8.5703125" style="445" customWidth="1"/>
    <col min="7438" max="7438" width="6.7109375" style="445" customWidth="1"/>
    <col min="7439" max="7680" width="9.140625" style="445"/>
    <col min="7681" max="7681" width="6.7109375" style="445" customWidth="1"/>
    <col min="7682" max="7682" width="19.42578125" style="445" customWidth="1"/>
    <col min="7683" max="7683" width="5" style="445" customWidth="1"/>
    <col min="7684" max="7693" width="8.5703125" style="445" customWidth="1"/>
    <col min="7694" max="7694" width="6.7109375" style="445" customWidth="1"/>
    <col min="7695" max="7936" width="9.140625" style="445"/>
    <col min="7937" max="7937" width="6.7109375" style="445" customWidth="1"/>
    <col min="7938" max="7938" width="19.42578125" style="445" customWidth="1"/>
    <col min="7939" max="7939" width="5" style="445" customWidth="1"/>
    <col min="7940" max="7949" width="8.5703125" style="445" customWidth="1"/>
    <col min="7950" max="7950" width="6.7109375" style="445" customWidth="1"/>
    <col min="7951" max="8192" width="9.140625" style="445"/>
    <col min="8193" max="8193" width="6.7109375" style="445" customWidth="1"/>
    <col min="8194" max="8194" width="19.42578125" style="445" customWidth="1"/>
    <col min="8195" max="8195" width="5" style="445" customWidth="1"/>
    <col min="8196" max="8205" width="8.5703125" style="445" customWidth="1"/>
    <col min="8206" max="8206" width="6.7109375" style="445" customWidth="1"/>
    <col min="8207" max="8448" width="9.140625" style="445"/>
    <col min="8449" max="8449" width="6.7109375" style="445" customWidth="1"/>
    <col min="8450" max="8450" width="19.42578125" style="445" customWidth="1"/>
    <col min="8451" max="8451" width="5" style="445" customWidth="1"/>
    <col min="8452" max="8461" width="8.5703125" style="445" customWidth="1"/>
    <col min="8462" max="8462" width="6.7109375" style="445" customWidth="1"/>
    <col min="8463" max="8704" width="9.140625" style="445"/>
    <col min="8705" max="8705" width="6.7109375" style="445" customWidth="1"/>
    <col min="8706" max="8706" width="19.42578125" style="445" customWidth="1"/>
    <col min="8707" max="8707" width="5" style="445" customWidth="1"/>
    <col min="8708" max="8717" width="8.5703125" style="445" customWidth="1"/>
    <col min="8718" max="8718" width="6.7109375" style="445" customWidth="1"/>
    <col min="8719" max="8960" width="9.140625" style="445"/>
    <col min="8961" max="8961" width="6.7109375" style="445" customWidth="1"/>
    <col min="8962" max="8962" width="19.42578125" style="445" customWidth="1"/>
    <col min="8963" max="8963" width="5" style="445" customWidth="1"/>
    <col min="8964" max="8973" width="8.5703125" style="445" customWidth="1"/>
    <col min="8974" max="8974" width="6.7109375" style="445" customWidth="1"/>
    <col min="8975" max="9216" width="9.140625" style="445"/>
    <col min="9217" max="9217" width="6.7109375" style="445" customWidth="1"/>
    <col min="9218" max="9218" width="19.42578125" style="445" customWidth="1"/>
    <col min="9219" max="9219" width="5" style="445" customWidth="1"/>
    <col min="9220" max="9229" width="8.5703125" style="445" customWidth="1"/>
    <col min="9230" max="9230" width="6.7109375" style="445" customWidth="1"/>
    <col min="9231" max="9472" width="9.140625" style="445"/>
    <col min="9473" max="9473" width="6.7109375" style="445" customWidth="1"/>
    <col min="9474" max="9474" width="19.42578125" style="445" customWidth="1"/>
    <col min="9475" max="9475" width="5" style="445" customWidth="1"/>
    <col min="9476" max="9485" width="8.5703125" style="445" customWidth="1"/>
    <col min="9486" max="9486" width="6.7109375" style="445" customWidth="1"/>
    <col min="9487" max="9728" width="9.140625" style="445"/>
    <col min="9729" max="9729" width="6.7109375" style="445" customWidth="1"/>
    <col min="9730" max="9730" width="19.42578125" style="445" customWidth="1"/>
    <col min="9731" max="9731" width="5" style="445" customWidth="1"/>
    <col min="9732" max="9741" width="8.5703125" style="445" customWidth="1"/>
    <col min="9742" max="9742" width="6.7109375" style="445" customWidth="1"/>
    <col min="9743" max="9984" width="9.140625" style="445"/>
    <col min="9985" max="9985" width="6.7109375" style="445" customWidth="1"/>
    <col min="9986" max="9986" width="19.42578125" style="445" customWidth="1"/>
    <col min="9987" max="9987" width="5" style="445" customWidth="1"/>
    <col min="9988" max="9997" width="8.5703125" style="445" customWidth="1"/>
    <col min="9998" max="9998" width="6.7109375" style="445" customWidth="1"/>
    <col min="9999" max="10240" width="9.140625" style="445"/>
    <col min="10241" max="10241" width="6.7109375" style="445" customWidth="1"/>
    <col min="10242" max="10242" width="19.42578125" style="445" customWidth="1"/>
    <col min="10243" max="10243" width="5" style="445" customWidth="1"/>
    <col min="10244" max="10253" width="8.5703125" style="445" customWidth="1"/>
    <col min="10254" max="10254" width="6.7109375" style="445" customWidth="1"/>
    <col min="10255" max="10496" width="9.140625" style="445"/>
    <col min="10497" max="10497" width="6.7109375" style="445" customWidth="1"/>
    <col min="10498" max="10498" width="19.42578125" style="445" customWidth="1"/>
    <col min="10499" max="10499" width="5" style="445" customWidth="1"/>
    <col min="10500" max="10509" width="8.5703125" style="445" customWidth="1"/>
    <col min="10510" max="10510" width="6.7109375" style="445" customWidth="1"/>
    <col min="10511" max="10752" width="9.140625" style="445"/>
    <col min="10753" max="10753" width="6.7109375" style="445" customWidth="1"/>
    <col min="10754" max="10754" width="19.42578125" style="445" customWidth="1"/>
    <col min="10755" max="10755" width="5" style="445" customWidth="1"/>
    <col min="10756" max="10765" width="8.5703125" style="445" customWidth="1"/>
    <col min="10766" max="10766" width="6.7109375" style="445" customWidth="1"/>
    <col min="10767" max="11008" width="9.140625" style="445"/>
    <col min="11009" max="11009" width="6.7109375" style="445" customWidth="1"/>
    <col min="11010" max="11010" width="19.42578125" style="445" customWidth="1"/>
    <col min="11011" max="11011" width="5" style="445" customWidth="1"/>
    <col min="11012" max="11021" width="8.5703125" style="445" customWidth="1"/>
    <col min="11022" max="11022" width="6.7109375" style="445" customWidth="1"/>
    <col min="11023" max="11264" width="9.140625" style="445"/>
    <col min="11265" max="11265" width="6.7109375" style="445" customWidth="1"/>
    <col min="11266" max="11266" width="19.42578125" style="445" customWidth="1"/>
    <col min="11267" max="11267" width="5" style="445" customWidth="1"/>
    <col min="11268" max="11277" width="8.5703125" style="445" customWidth="1"/>
    <col min="11278" max="11278" width="6.7109375" style="445" customWidth="1"/>
    <col min="11279" max="11520" width="9.140625" style="445"/>
    <col min="11521" max="11521" width="6.7109375" style="445" customWidth="1"/>
    <col min="11522" max="11522" width="19.42578125" style="445" customWidth="1"/>
    <col min="11523" max="11523" width="5" style="445" customWidth="1"/>
    <col min="11524" max="11533" width="8.5703125" style="445" customWidth="1"/>
    <col min="11534" max="11534" width="6.7109375" style="445" customWidth="1"/>
    <col min="11535" max="11776" width="9.140625" style="445"/>
    <col min="11777" max="11777" width="6.7109375" style="445" customWidth="1"/>
    <col min="11778" max="11778" width="19.42578125" style="445" customWidth="1"/>
    <col min="11779" max="11779" width="5" style="445" customWidth="1"/>
    <col min="11780" max="11789" width="8.5703125" style="445" customWidth="1"/>
    <col min="11790" max="11790" width="6.7109375" style="445" customWidth="1"/>
    <col min="11791" max="12032" width="9.140625" style="445"/>
    <col min="12033" max="12033" width="6.7109375" style="445" customWidth="1"/>
    <col min="12034" max="12034" width="19.42578125" style="445" customWidth="1"/>
    <col min="12035" max="12035" width="5" style="445" customWidth="1"/>
    <col min="12036" max="12045" width="8.5703125" style="445" customWidth="1"/>
    <col min="12046" max="12046" width="6.7109375" style="445" customWidth="1"/>
    <col min="12047" max="12288" width="9.140625" style="445"/>
    <col min="12289" max="12289" width="6.7109375" style="445" customWidth="1"/>
    <col min="12290" max="12290" width="19.42578125" style="445" customWidth="1"/>
    <col min="12291" max="12291" width="5" style="445" customWidth="1"/>
    <col min="12292" max="12301" width="8.5703125" style="445" customWidth="1"/>
    <col min="12302" max="12302" width="6.7109375" style="445" customWidth="1"/>
    <col min="12303" max="12544" width="9.140625" style="445"/>
    <col min="12545" max="12545" width="6.7109375" style="445" customWidth="1"/>
    <col min="12546" max="12546" width="19.42578125" style="445" customWidth="1"/>
    <col min="12547" max="12547" width="5" style="445" customWidth="1"/>
    <col min="12548" max="12557" width="8.5703125" style="445" customWidth="1"/>
    <col min="12558" max="12558" width="6.7109375" style="445" customWidth="1"/>
    <col min="12559" max="12800" width="9.140625" style="445"/>
    <col min="12801" max="12801" width="6.7109375" style="445" customWidth="1"/>
    <col min="12802" max="12802" width="19.42578125" style="445" customWidth="1"/>
    <col min="12803" max="12803" width="5" style="445" customWidth="1"/>
    <col min="12804" max="12813" width="8.5703125" style="445" customWidth="1"/>
    <col min="12814" max="12814" width="6.7109375" style="445" customWidth="1"/>
    <col min="12815" max="13056" width="9.140625" style="445"/>
    <col min="13057" max="13057" width="6.7109375" style="445" customWidth="1"/>
    <col min="13058" max="13058" width="19.42578125" style="445" customWidth="1"/>
    <col min="13059" max="13059" width="5" style="445" customWidth="1"/>
    <col min="13060" max="13069" width="8.5703125" style="445" customWidth="1"/>
    <col min="13070" max="13070" width="6.7109375" style="445" customWidth="1"/>
    <col min="13071" max="13312" width="9.140625" style="445"/>
    <col min="13313" max="13313" width="6.7109375" style="445" customWidth="1"/>
    <col min="13314" max="13314" width="19.42578125" style="445" customWidth="1"/>
    <col min="13315" max="13315" width="5" style="445" customWidth="1"/>
    <col min="13316" max="13325" width="8.5703125" style="445" customWidth="1"/>
    <col min="13326" max="13326" width="6.7109375" style="445" customWidth="1"/>
    <col min="13327" max="13568" width="9.140625" style="445"/>
    <col min="13569" max="13569" width="6.7109375" style="445" customWidth="1"/>
    <col min="13570" max="13570" width="19.42578125" style="445" customWidth="1"/>
    <col min="13571" max="13571" width="5" style="445" customWidth="1"/>
    <col min="13572" max="13581" width="8.5703125" style="445" customWidth="1"/>
    <col min="13582" max="13582" width="6.7109375" style="445" customWidth="1"/>
    <col min="13583" max="13824" width="9.140625" style="445"/>
    <col min="13825" max="13825" width="6.7109375" style="445" customWidth="1"/>
    <col min="13826" max="13826" width="19.42578125" style="445" customWidth="1"/>
    <col min="13827" max="13827" width="5" style="445" customWidth="1"/>
    <col min="13828" max="13837" width="8.5703125" style="445" customWidth="1"/>
    <col min="13838" max="13838" width="6.7109375" style="445" customWidth="1"/>
    <col min="13839" max="14080" width="9.140625" style="445"/>
    <col min="14081" max="14081" width="6.7109375" style="445" customWidth="1"/>
    <col min="14082" max="14082" width="19.42578125" style="445" customWidth="1"/>
    <col min="14083" max="14083" width="5" style="445" customWidth="1"/>
    <col min="14084" max="14093" width="8.5703125" style="445" customWidth="1"/>
    <col min="14094" max="14094" width="6.7109375" style="445" customWidth="1"/>
    <col min="14095" max="14336" width="9.140625" style="445"/>
    <col min="14337" max="14337" width="6.7109375" style="445" customWidth="1"/>
    <col min="14338" max="14338" width="19.42578125" style="445" customWidth="1"/>
    <col min="14339" max="14339" width="5" style="445" customWidth="1"/>
    <col min="14340" max="14349" width="8.5703125" style="445" customWidth="1"/>
    <col min="14350" max="14350" width="6.7109375" style="445" customWidth="1"/>
    <col min="14351" max="14592" width="9.140625" style="445"/>
    <col min="14593" max="14593" width="6.7109375" style="445" customWidth="1"/>
    <col min="14594" max="14594" width="19.42578125" style="445" customWidth="1"/>
    <col min="14595" max="14595" width="5" style="445" customWidth="1"/>
    <col min="14596" max="14605" width="8.5703125" style="445" customWidth="1"/>
    <col min="14606" max="14606" width="6.7109375" style="445" customWidth="1"/>
    <col min="14607" max="14848" width="9.140625" style="445"/>
    <col min="14849" max="14849" width="6.7109375" style="445" customWidth="1"/>
    <col min="14850" max="14850" width="19.42578125" style="445" customWidth="1"/>
    <col min="14851" max="14851" width="5" style="445" customWidth="1"/>
    <col min="14852" max="14861" width="8.5703125" style="445" customWidth="1"/>
    <col min="14862" max="14862" width="6.7109375" style="445" customWidth="1"/>
    <col min="14863" max="15104" width="9.140625" style="445"/>
    <col min="15105" max="15105" width="6.7109375" style="445" customWidth="1"/>
    <col min="15106" max="15106" width="19.42578125" style="445" customWidth="1"/>
    <col min="15107" max="15107" width="5" style="445" customWidth="1"/>
    <col min="15108" max="15117" width="8.5703125" style="445" customWidth="1"/>
    <col min="15118" max="15118" width="6.7109375" style="445" customWidth="1"/>
    <col min="15119" max="15360" width="9.140625" style="445"/>
    <col min="15361" max="15361" width="6.7109375" style="445" customWidth="1"/>
    <col min="15362" max="15362" width="19.42578125" style="445" customWidth="1"/>
    <col min="15363" max="15363" width="5" style="445" customWidth="1"/>
    <col min="15364" max="15373" width="8.5703125" style="445" customWidth="1"/>
    <col min="15374" max="15374" width="6.7109375" style="445" customWidth="1"/>
    <col min="15375" max="15616" width="9.140625" style="445"/>
    <col min="15617" max="15617" width="6.7109375" style="445" customWidth="1"/>
    <col min="15618" max="15618" width="19.42578125" style="445" customWidth="1"/>
    <col min="15619" max="15619" width="5" style="445" customWidth="1"/>
    <col min="15620" max="15629" width="8.5703125" style="445" customWidth="1"/>
    <col min="15630" max="15630" width="6.7109375" style="445" customWidth="1"/>
    <col min="15631" max="15872" width="9.140625" style="445"/>
    <col min="15873" max="15873" width="6.7109375" style="445" customWidth="1"/>
    <col min="15874" max="15874" width="19.42578125" style="445" customWidth="1"/>
    <col min="15875" max="15875" width="5" style="445" customWidth="1"/>
    <col min="15876" max="15885" width="8.5703125" style="445" customWidth="1"/>
    <col min="15886" max="15886" width="6.7109375" style="445" customWidth="1"/>
    <col min="15887" max="16128" width="9.140625" style="445"/>
    <col min="16129" max="16129" width="6.7109375" style="445" customWidth="1"/>
    <col min="16130" max="16130" width="19.42578125" style="445" customWidth="1"/>
    <col min="16131" max="16131" width="5" style="445" customWidth="1"/>
    <col min="16132" max="16141" width="8.5703125" style="445" customWidth="1"/>
    <col min="16142" max="16142" width="6.7109375" style="445" customWidth="1"/>
    <col min="16143" max="16384" width="9.140625" style="445"/>
  </cols>
  <sheetData>
    <row r="1" spans="2:17" s="444" customFormat="1" ht="18.75" customHeight="1">
      <c r="B1" s="597" t="s">
        <v>618</v>
      </c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</row>
    <row r="2" spans="2:17" ht="15" customHeight="1"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P2" s="430" t="s">
        <v>596</v>
      </c>
    </row>
    <row r="3" spans="2:17" ht="15" customHeight="1"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</row>
    <row r="4" spans="2:17" ht="23.25" customHeight="1">
      <c r="B4" s="496"/>
      <c r="C4" s="600" t="s">
        <v>546</v>
      </c>
      <c r="D4" s="598" t="s">
        <v>627</v>
      </c>
      <c r="E4" s="599"/>
      <c r="F4" s="598" t="s">
        <v>628</v>
      </c>
      <c r="G4" s="599"/>
      <c r="H4" s="598" t="s">
        <v>629</v>
      </c>
      <c r="I4" s="599"/>
      <c r="J4" s="598" t="s">
        <v>630</v>
      </c>
      <c r="K4" s="599"/>
      <c r="L4" s="598" t="s">
        <v>14</v>
      </c>
      <c r="M4" s="602"/>
      <c r="N4" s="599"/>
    </row>
    <row r="5" spans="2:17" ht="25.5" customHeight="1">
      <c r="B5" s="497"/>
      <c r="C5" s="601"/>
      <c r="D5" s="319">
        <v>2022</v>
      </c>
      <c r="E5" s="319">
        <v>2023</v>
      </c>
      <c r="F5" s="319">
        <v>2022</v>
      </c>
      <c r="G5" s="319">
        <v>2023</v>
      </c>
      <c r="H5" s="319">
        <v>2022</v>
      </c>
      <c r="I5" s="319">
        <v>2023</v>
      </c>
      <c r="J5" s="319">
        <v>2022</v>
      </c>
      <c r="K5" s="319">
        <v>2023</v>
      </c>
      <c r="L5" s="319">
        <v>2022</v>
      </c>
      <c r="M5" s="319">
        <v>2023</v>
      </c>
      <c r="N5" s="307" t="s">
        <v>631</v>
      </c>
    </row>
    <row r="6" spans="2:17" ht="7.5" customHeight="1">
      <c r="B6" s="498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</row>
    <row r="7" spans="2:17" ht="15" customHeight="1">
      <c r="B7" s="23" t="s">
        <v>71</v>
      </c>
      <c r="C7" s="23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</row>
    <row r="8" spans="2:17" ht="18" customHeight="1">
      <c r="B8" s="499" t="s">
        <v>547</v>
      </c>
      <c r="C8" s="500" t="s">
        <v>239</v>
      </c>
      <c r="D8" s="501">
        <v>509364.66</v>
      </c>
      <c r="E8" s="501">
        <v>444399</v>
      </c>
      <c r="F8" s="501">
        <v>513538.05</v>
      </c>
      <c r="G8" s="501">
        <v>177799</v>
      </c>
      <c r="H8" s="501">
        <v>280914.81999999995</v>
      </c>
      <c r="I8" s="501">
        <v>418103</v>
      </c>
      <c r="J8" s="501">
        <v>293581.34999999998</v>
      </c>
      <c r="K8" s="501">
        <v>354685</v>
      </c>
      <c r="L8" s="501">
        <f t="shared" ref="L8:L25" si="0">J8+H8+F8+D8</f>
        <v>1597398.88</v>
      </c>
      <c r="M8" s="501">
        <f t="shared" ref="M8:M25" si="1">K8+I8+G8+E8</f>
        <v>1394986</v>
      </c>
      <c r="N8" s="512">
        <v>-12.671404902950723</v>
      </c>
      <c r="Q8" s="512"/>
    </row>
    <row r="9" spans="2:17">
      <c r="B9" s="13" t="s">
        <v>548</v>
      </c>
      <c r="C9" s="13"/>
      <c r="D9" s="120"/>
      <c r="E9" s="502"/>
      <c r="F9" s="502">
        <v>0</v>
      </c>
      <c r="G9" s="502">
        <v>0</v>
      </c>
      <c r="H9" s="502">
        <v>0</v>
      </c>
      <c r="I9" s="502">
        <v>0</v>
      </c>
      <c r="J9" s="502">
        <v>0</v>
      </c>
      <c r="K9" s="502">
        <v>0</v>
      </c>
      <c r="L9" s="501">
        <f t="shared" si="0"/>
        <v>0</v>
      </c>
      <c r="M9" s="501">
        <f t="shared" si="1"/>
        <v>0</v>
      </c>
      <c r="N9" s="513"/>
      <c r="Q9" s="512"/>
    </row>
    <row r="10" spans="2:17">
      <c r="B10" s="503" t="s">
        <v>549</v>
      </c>
      <c r="C10" s="503"/>
      <c r="D10" s="168"/>
      <c r="E10" s="504"/>
      <c r="F10" s="502"/>
      <c r="G10" s="502"/>
      <c r="H10" s="502"/>
      <c r="I10" s="502"/>
      <c r="J10" s="504"/>
      <c r="K10" s="504"/>
      <c r="L10" s="501">
        <f t="shared" si="0"/>
        <v>0</v>
      </c>
      <c r="M10" s="501">
        <f t="shared" si="1"/>
        <v>0</v>
      </c>
      <c r="N10" s="513"/>
      <c r="Q10" s="512"/>
    </row>
    <row r="11" spans="2:17">
      <c r="B11" s="503"/>
      <c r="C11" s="503"/>
      <c r="D11" s="168"/>
      <c r="E11" s="504"/>
      <c r="F11" s="502"/>
      <c r="G11" s="502"/>
      <c r="H11" s="502"/>
      <c r="I11" s="502"/>
      <c r="J11" s="504"/>
      <c r="K11" s="504"/>
      <c r="L11" s="501">
        <f t="shared" si="0"/>
        <v>0</v>
      </c>
      <c r="M11" s="501">
        <f t="shared" si="1"/>
        <v>0</v>
      </c>
      <c r="N11" s="513"/>
      <c r="Q11" s="512"/>
    </row>
    <row r="12" spans="2:17" ht="18" customHeight="1">
      <c r="B12" s="603" t="s">
        <v>14</v>
      </c>
      <c r="C12" s="500" t="s">
        <v>239</v>
      </c>
      <c r="D12" s="509">
        <f t="shared" ref="D12:H13" si="2">D15+D18+D21+D24</f>
        <v>506792.13</v>
      </c>
      <c r="E12" s="509">
        <f t="shared" si="2"/>
        <v>443593</v>
      </c>
      <c r="F12" s="509">
        <f t="shared" si="2"/>
        <v>550321.32699999993</v>
      </c>
      <c r="G12" s="509">
        <f t="shared" si="2"/>
        <v>194218</v>
      </c>
      <c r="H12" s="509">
        <f t="shared" si="2"/>
        <v>298915.658</v>
      </c>
      <c r="I12" s="509">
        <f t="shared" ref="I12:I13" si="3">I15+I18+I21+I24</f>
        <v>397752</v>
      </c>
      <c r="J12" s="509">
        <f>J15+J18+J21+J24</f>
        <v>293368.55300000001</v>
      </c>
      <c r="K12" s="509">
        <f t="shared" ref="K12:K13" si="4">K15+K18+K21+K24</f>
        <v>325272</v>
      </c>
      <c r="L12" s="501">
        <f t="shared" si="0"/>
        <v>1649397.6680000001</v>
      </c>
      <c r="M12" s="501">
        <f t="shared" si="1"/>
        <v>1360835</v>
      </c>
      <c r="N12" s="512">
        <v>-17.495033101986902</v>
      </c>
      <c r="Q12" s="512"/>
    </row>
    <row r="13" spans="2:17" ht="18" customHeight="1">
      <c r="B13" s="603"/>
      <c r="C13" s="500" t="s">
        <v>550</v>
      </c>
      <c r="D13" s="509">
        <f t="shared" si="2"/>
        <v>2405283.41</v>
      </c>
      <c r="E13" s="509">
        <f t="shared" si="2"/>
        <v>2536963</v>
      </c>
      <c r="F13" s="509">
        <f t="shared" si="2"/>
        <v>2731518.61</v>
      </c>
      <c r="G13" s="509">
        <f t="shared" si="2"/>
        <v>1153786</v>
      </c>
      <c r="H13" s="509">
        <f t="shared" si="2"/>
        <v>1705789.12</v>
      </c>
      <c r="I13" s="509">
        <f t="shared" si="3"/>
        <v>2357135</v>
      </c>
      <c r="J13" s="509">
        <f>J16+J19+J22+J25</f>
        <v>1594304.66</v>
      </c>
      <c r="K13" s="509">
        <f t="shared" si="4"/>
        <v>1892964</v>
      </c>
      <c r="L13" s="501">
        <f t="shared" si="0"/>
        <v>8436895.8000000007</v>
      </c>
      <c r="M13" s="501">
        <f t="shared" si="1"/>
        <v>7940848</v>
      </c>
      <c r="N13" s="512">
        <v>-5.879506061933359</v>
      </c>
      <c r="Q13" s="512"/>
    </row>
    <row r="14" spans="2:17">
      <c r="B14" s="503"/>
      <c r="C14" s="503"/>
      <c r="D14" s="510"/>
      <c r="E14" s="509"/>
      <c r="F14" s="428"/>
      <c r="G14" s="428"/>
      <c r="H14" s="428"/>
      <c r="I14" s="428"/>
      <c r="J14" s="509"/>
      <c r="K14" s="509"/>
      <c r="L14" s="501">
        <f t="shared" si="0"/>
        <v>0</v>
      </c>
      <c r="M14" s="501">
        <f t="shared" si="1"/>
        <v>0</v>
      </c>
      <c r="N14" s="512"/>
      <c r="Q14" s="512"/>
    </row>
    <row r="15" spans="2:17" ht="18" customHeight="1">
      <c r="B15" s="603" t="s">
        <v>551</v>
      </c>
      <c r="C15" s="500" t="s">
        <v>239</v>
      </c>
      <c r="D15" s="510">
        <v>50819.074999999997</v>
      </c>
      <c r="E15" s="509">
        <v>49470</v>
      </c>
      <c r="F15" s="509">
        <v>53687.41</v>
      </c>
      <c r="G15" s="509">
        <v>42993</v>
      </c>
      <c r="H15" s="509">
        <v>41654.050999999999</v>
      </c>
      <c r="I15" s="509">
        <v>43537</v>
      </c>
      <c r="J15" s="509">
        <v>50119.913</v>
      </c>
      <c r="K15" s="509">
        <v>35292</v>
      </c>
      <c r="L15" s="501">
        <f t="shared" si="0"/>
        <v>196280.44900000002</v>
      </c>
      <c r="M15" s="501">
        <f t="shared" si="1"/>
        <v>171292</v>
      </c>
      <c r="N15" s="512">
        <v>-12.730992377136873</v>
      </c>
      <c r="Q15" s="512"/>
    </row>
    <row r="16" spans="2:17" ht="18" customHeight="1">
      <c r="B16" s="603"/>
      <c r="C16" s="500" t="s">
        <v>550</v>
      </c>
      <c r="D16" s="510">
        <v>252697.34999999998</v>
      </c>
      <c r="E16" s="509">
        <v>280140</v>
      </c>
      <c r="F16" s="509">
        <v>285678.67000000004</v>
      </c>
      <c r="G16" s="509">
        <v>240466</v>
      </c>
      <c r="H16" s="509">
        <v>232794.96</v>
      </c>
      <c r="I16" s="509">
        <v>243096</v>
      </c>
      <c r="J16" s="509">
        <v>276676.8</v>
      </c>
      <c r="K16" s="509">
        <v>197591</v>
      </c>
      <c r="L16" s="501">
        <f t="shared" si="0"/>
        <v>1047847.78</v>
      </c>
      <c r="M16" s="501">
        <f t="shared" si="1"/>
        <v>961293</v>
      </c>
      <c r="N16" s="512">
        <v>-8.2602436777601476</v>
      </c>
      <c r="Q16" s="512"/>
    </row>
    <row r="17" spans="2:17">
      <c r="B17" s="29"/>
      <c r="C17" s="505"/>
      <c r="D17" s="510"/>
      <c r="E17" s="509">
        <v>0</v>
      </c>
      <c r="F17" s="492"/>
      <c r="G17" s="509">
        <v>0</v>
      </c>
      <c r="H17" s="492"/>
      <c r="I17" s="509">
        <v>0</v>
      </c>
      <c r="J17" s="492"/>
      <c r="K17" s="509">
        <v>0</v>
      </c>
      <c r="L17" s="501">
        <f t="shared" si="0"/>
        <v>0</v>
      </c>
      <c r="M17" s="501">
        <f t="shared" si="1"/>
        <v>0</v>
      </c>
      <c r="N17" s="512"/>
      <c r="Q17" s="512"/>
    </row>
    <row r="18" spans="2:17" ht="18" customHeight="1">
      <c r="B18" s="603" t="s">
        <v>552</v>
      </c>
      <c r="C18" s="500" t="s">
        <v>239</v>
      </c>
      <c r="D18" s="510">
        <v>455476.5</v>
      </c>
      <c r="E18" s="509">
        <v>393699</v>
      </c>
      <c r="F18" s="509">
        <v>494324.17</v>
      </c>
      <c r="G18" s="509">
        <v>151225</v>
      </c>
      <c r="H18" s="509">
        <v>257134.36499999999</v>
      </c>
      <c r="I18" s="509">
        <v>353994</v>
      </c>
      <c r="J18" s="509">
        <v>243248.64000000001</v>
      </c>
      <c r="K18" s="509">
        <v>289980</v>
      </c>
      <c r="L18" s="501">
        <f t="shared" si="0"/>
        <v>1450183.675</v>
      </c>
      <c r="M18" s="501">
        <f t="shared" si="1"/>
        <v>1188898</v>
      </c>
      <c r="N18" s="512">
        <v>-18.017419414130419</v>
      </c>
      <c r="Q18" s="512"/>
    </row>
    <row r="19" spans="2:17" ht="18" customHeight="1">
      <c r="B19" s="603"/>
      <c r="C19" s="500" t="s">
        <v>550</v>
      </c>
      <c r="D19" s="510">
        <v>2149652.7000000002</v>
      </c>
      <c r="E19" s="509">
        <v>2253997</v>
      </c>
      <c r="F19" s="509">
        <v>2433052.65</v>
      </c>
      <c r="G19" s="509">
        <v>913320</v>
      </c>
      <c r="H19" s="509">
        <v>1472065.29</v>
      </c>
      <c r="I19" s="509">
        <v>2112615</v>
      </c>
      <c r="J19" s="509">
        <v>1317627.8599999999</v>
      </c>
      <c r="K19" s="509">
        <v>1695373</v>
      </c>
      <c r="L19" s="501">
        <f t="shared" si="0"/>
        <v>7372398.5</v>
      </c>
      <c r="M19" s="501">
        <f t="shared" si="1"/>
        <v>6975305</v>
      </c>
      <c r="N19" s="512">
        <v>-5.3862186098594611</v>
      </c>
      <c r="Q19" s="512"/>
    </row>
    <row r="20" spans="2:17">
      <c r="B20" s="29"/>
      <c r="C20" s="505"/>
      <c r="D20" s="492"/>
      <c r="E20" s="509">
        <v>0</v>
      </c>
      <c r="F20" s="492"/>
      <c r="G20" s="509">
        <v>0</v>
      </c>
      <c r="H20" s="492"/>
      <c r="I20" s="509">
        <v>0</v>
      </c>
      <c r="J20" s="509"/>
      <c r="K20" s="509">
        <v>0</v>
      </c>
      <c r="L20" s="501">
        <f t="shared" si="0"/>
        <v>0</v>
      </c>
      <c r="M20" s="501">
        <f t="shared" si="1"/>
        <v>0</v>
      </c>
      <c r="N20" s="512"/>
      <c r="Q20" s="512"/>
    </row>
    <row r="21" spans="2:17" ht="18" customHeight="1">
      <c r="B21" s="603" t="s">
        <v>553</v>
      </c>
      <c r="C21" s="500" t="s">
        <v>239</v>
      </c>
      <c r="D21" s="510">
        <v>228.535</v>
      </c>
      <c r="E21" s="509">
        <v>424</v>
      </c>
      <c r="F21" s="509">
        <v>495.50700000000001</v>
      </c>
      <c r="G21" s="511">
        <v>0</v>
      </c>
      <c r="H21" s="509">
        <v>127.242</v>
      </c>
      <c r="I21" s="509">
        <v>221</v>
      </c>
      <c r="J21" s="511">
        <v>0</v>
      </c>
      <c r="K21" s="511">
        <v>0</v>
      </c>
      <c r="L21" s="501">
        <f t="shared" si="0"/>
        <v>851.28399999999999</v>
      </c>
      <c r="M21" s="501">
        <f t="shared" si="1"/>
        <v>645</v>
      </c>
      <c r="N21" s="512">
        <v>-24.232101155431085</v>
      </c>
      <c r="Q21" s="512"/>
    </row>
    <row r="22" spans="2:17" ht="18" customHeight="1">
      <c r="B22" s="603"/>
      <c r="C22" s="500" t="s">
        <v>550</v>
      </c>
      <c r="D22" s="510">
        <v>1527.21</v>
      </c>
      <c r="E22" s="509">
        <v>2826</v>
      </c>
      <c r="F22" s="509">
        <v>3249.2</v>
      </c>
      <c r="G22" s="511">
        <v>0</v>
      </c>
      <c r="H22" s="509">
        <v>928.87</v>
      </c>
      <c r="I22" s="509">
        <v>1424</v>
      </c>
      <c r="J22" s="511">
        <v>0</v>
      </c>
      <c r="K22" s="511">
        <v>0</v>
      </c>
      <c r="L22" s="501">
        <f t="shared" si="0"/>
        <v>5705.28</v>
      </c>
      <c r="M22" s="501">
        <f t="shared" si="1"/>
        <v>4250</v>
      </c>
      <c r="N22" s="512">
        <v>-25.507599977564645</v>
      </c>
      <c r="Q22" s="512"/>
    </row>
    <row r="23" spans="2:17">
      <c r="B23" s="29"/>
      <c r="C23" s="505"/>
      <c r="D23" s="492"/>
      <c r="E23" s="509">
        <v>0</v>
      </c>
      <c r="F23" s="511"/>
      <c r="G23" s="509">
        <v>0</v>
      </c>
      <c r="H23" s="509"/>
      <c r="I23" s="509">
        <v>0</v>
      </c>
      <c r="J23" s="511"/>
      <c r="K23" s="511"/>
      <c r="L23" s="501">
        <f t="shared" si="0"/>
        <v>0</v>
      </c>
      <c r="M23" s="501">
        <f t="shared" si="1"/>
        <v>0</v>
      </c>
      <c r="N23" s="512"/>
      <c r="Q23" s="512"/>
    </row>
    <row r="24" spans="2:17" ht="18" customHeight="1">
      <c r="B24" s="603" t="s">
        <v>554</v>
      </c>
      <c r="C24" s="500" t="s">
        <v>239</v>
      </c>
      <c r="D24" s="510">
        <v>268.02</v>
      </c>
      <c r="E24" s="511">
        <v>0</v>
      </c>
      <c r="F24" s="511">
        <v>1814.24</v>
      </c>
      <c r="G24" s="511">
        <v>0</v>
      </c>
      <c r="H24" s="511">
        <v>0</v>
      </c>
      <c r="I24" s="511">
        <v>0</v>
      </c>
      <c r="J24" s="511">
        <v>0</v>
      </c>
      <c r="K24" s="511">
        <v>0</v>
      </c>
      <c r="L24" s="501">
        <f t="shared" si="0"/>
        <v>2082.2600000000002</v>
      </c>
      <c r="M24" s="511">
        <f t="shared" si="1"/>
        <v>0</v>
      </c>
      <c r="N24" s="512">
        <v>-100</v>
      </c>
      <c r="Q24" s="512"/>
    </row>
    <row r="25" spans="2:17" s="444" customFormat="1" ht="18" customHeight="1">
      <c r="B25" s="603"/>
      <c r="C25" s="500" t="s">
        <v>550</v>
      </c>
      <c r="D25" s="510">
        <v>1406.15</v>
      </c>
      <c r="E25" s="511">
        <v>0</v>
      </c>
      <c r="F25" s="511">
        <v>9538.09</v>
      </c>
      <c r="G25" s="511">
        <v>0</v>
      </c>
      <c r="H25" s="511">
        <v>0</v>
      </c>
      <c r="I25" s="511">
        <v>0</v>
      </c>
      <c r="J25" s="511">
        <v>0</v>
      </c>
      <c r="K25" s="511">
        <v>0</v>
      </c>
      <c r="L25" s="501">
        <f t="shared" si="0"/>
        <v>10944.24</v>
      </c>
      <c r="M25" s="511">
        <f t="shared" si="1"/>
        <v>0</v>
      </c>
      <c r="N25" s="512">
        <v>-100</v>
      </c>
      <c r="P25" s="445"/>
      <c r="Q25" s="512"/>
    </row>
    <row r="26" spans="2:17" ht="3" customHeight="1">
      <c r="B26" s="506"/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Q26" s="512"/>
    </row>
    <row r="27" spans="2:17" s="447" customFormat="1" ht="3" customHeight="1">
      <c r="B27" s="507"/>
      <c r="C27" s="507"/>
      <c r="D27" s="507"/>
      <c r="E27" s="507"/>
      <c r="F27" s="507"/>
      <c r="G27" s="507"/>
      <c r="H27" s="507"/>
      <c r="I27" s="507"/>
      <c r="J27" s="494"/>
      <c r="K27" s="494"/>
      <c r="L27" s="494"/>
      <c r="M27" s="494"/>
      <c r="N27" s="494"/>
    </row>
    <row r="28" spans="2:17" ht="12.75" customHeight="1">
      <c r="B28" s="15" t="s">
        <v>555</v>
      </c>
      <c r="C28" s="15"/>
      <c r="D28" s="15"/>
      <c r="E28" s="15"/>
      <c r="F28" s="15"/>
      <c r="G28" s="15"/>
      <c r="H28" s="15"/>
      <c r="I28" s="15"/>
      <c r="J28" s="15"/>
      <c r="K28" s="15"/>
      <c r="L28" s="494"/>
      <c r="M28" s="494"/>
      <c r="N28" s="494"/>
    </row>
    <row r="29" spans="2:17" ht="9.75" customHeight="1">
      <c r="B29" s="508" t="s">
        <v>559</v>
      </c>
      <c r="C29" s="508"/>
      <c r="D29" s="508"/>
      <c r="E29" s="508"/>
      <c r="F29" s="508"/>
      <c r="G29" s="508"/>
      <c r="H29" s="508"/>
      <c r="I29" s="508"/>
      <c r="J29" s="508"/>
      <c r="K29" s="508"/>
      <c r="L29" s="494"/>
      <c r="M29" s="494"/>
      <c r="N29" s="494"/>
    </row>
    <row r="30" spans="2:17">
      <c r="B30" s="494"/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</row>
    <row r="31" spans="2:17">
      <c r="B31" s="494"/>
      <c r="C31" s="494"/>
      <c r="D31" s="494"/>
      <c r="E31" s="494"/>
      <c r="F31" s="494"/>
      <c r="G31" s="494"/>
      <c r="H31" s="494"/>
      <c r="I31" s="494"/>
      <c r="J31" s="494"/>
      <c r="K31" s="494"/>
      <c r="L31" s="494"/>
      <c r="M31" s="494"/>
      <c r="N31" s="494"/>
    </row>
  </sheetData>
  <mergeCells count="12">
    <mergeCell ref="B12:B13"/>
    <mergeCell ref="B15:B16"/>
    <mergeCell ref="B18:B19"/>
    <mergeCell ref="B21:B22"/>
    <mergeCell ref="B24:B25"/>
    <mergeCell ref="B1:M2"/>
    <mergeCell ref="D4:E4"/>
    <mergeCell ref="F4:G4"/>
    <mergeCell ref="H4:I4"/>
    <mergeCell ref="J4:K4"/>
    <mergeCell ref="C4:C5"/>
    <mergeCell ref="L4:N4"/>
  </mergeCells>
  <hyperlinks>
    <hyperlink ref="P2" location="Indice!A1" tooltip="(voltar ao índice)" display="Indice!A1" xr:uid="{6577F639-41B0-4FD9-BF87-55F472591CD7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3">
    <pageSetUpPr fitToPage="1"/>
  </sheetPr>
  <dimension ref="B1:EM47"/>
  <sheetViews>
    <sheetView showGridLines="0" zoomScaleNormal="100" zoomScaleSheetLayoutView="90" workbookViewId="0">
      <pane xSplit="2" ySplit="5" topLeftCell="C6" activePane="bottomRight" state="frozen"/>
      <selection pane="topRight"/>
      <selection pane="bottomLeft"/>
      <selection pane="bottomRight" activeCell="R2" sqref="R2"/>
    </sheetView>
  </sheetViews>
  <sheetFormatPr defaultColWidth="7" defaultRowHeight="21" customHeight="1"/>
  <cols>
    <col min="1" max="1" width="6.7109375" style="34" customWidth="1"/>
    <col min="2" max="2" width="10.85546875" style="34" customWidth="1"/>
    <col min="3" max="16" width="15.7109375" style="34" customWidth="1"/>
    <col min="17" max="17" width="7" style="34"/>
    <col min="18" max="18" width="14" style="34" customWidth="1"/>
    <col min="19" max="16384" width="7" style="34"/>
  </cols>
  <sheetData>
    <row r="1" spans="2:143" ht="21" customHeight="1">
      <c r="B1" s="523" t="s">
        <v>606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</row>
    <row r="2" spans="2:143" ht="21" customHeight="1">
      <c r="B2" s="607"/>
      <c r="C2" s="607"/>
      <c r="D2" s="607"/>
      <c r="E2" s="607"/>
      <c r="F2" s="607"/>
      <c r="G2" s="607"/>
      <c r="H2" s="607"/>
      <c r="I2" s="607"/>
      <c r="J2" s="47"/>
      <c r="M2" s="47"/>
      <c r="N2" s="48"/>
      <c r="P2" s="47"/>
      <c r="Q2" s="48"/>
      <c r="R2" s="430" t="s">
        <v>596</v>
      </c>
      <c r="S2" s="430"/>
      <c r="T2" s="48"/>
      <c r="V2" s="47"/>
      <c r="W2" s="48"/>
      <c r="Y2" s="47"/>
      <c r="Z2" s="48"/>
      <c r="AB2" s="47"/>
      <c r="AC2" s="48"/>
      <c r="AE2" s="47"/>
      <c r="AF2" s="48"/>
      <c r="AH2" s="47"/>
      <c r="AI2" s="48"/>
      <c r="AK2" s="47"/>
      <c r="AL2" s="48"/>
      <c r="AN2" s="47"/>
      <c r="AO2" s="48"/>
      <c r="AQ2" s="47"/>
      <c r="AR2" s="48"/>
      <c r="AT2" s="47"/>
      <c r="AU2" s="48"/>
      <c r="AW2" s="47"/>
      <c r="AX2" s="48"/>
      <c r="AZ2" s="47"/>
      <c r="BA2" s="48"/>
      <c r="BC2" s="47"/>
      <c r="BD2" s="48"/>
      <c r="BF2" s="47"/>
      <c r="BG2" s="48"/>
      <c r="BI2" s="47"/>
      <c r="BJ2" s="48"/>
      <c r="BL2" s="47"/>
      <c r="BM2" s="48"/>
      <c r="BO2" s="47"/>
      <c r="BP2" s="48"/>
      <c r="BR2" s="47"/>
      <c r="BS2" s="48"/>
      <c r="BU2" s="47"/>
      <c r="BV2" s="48"/>
      <c r="BX2" s="47"/>
      <c r="BY2" s="48"/>
      <c r="CA2" s="47"/>
      <c r="CB2" s="48"/>
      <c r="CD2" s="47"/>
      <c r="CE2" s="48"/>
      <c r="CG2" s="47"/>
      <c r="CH2" s="48"/>
      <c r="CJ2" s="47"/>
      <c r="CK2" s="48"/>
      <c r="CM2" s="47"/>
      <c r="CN2" s="48"/>
      <c r="CP2" s="47"/>
      <c r="CQ2" s="48"/>
      <c r="CS2" s="47"/>
      <c r="CT2" s="48"/>
      <c r="CV2" s="47"/>
      <c r="CW2" s="48"/>
      <c r="CY2" s="47"/>
      <c r="CZ2" s="48"/>
      <c r="DB2" s="47"/>
      <c r="DC2" s="48"/>
      <c r="DE2" s="47"/>
      <c r="DF2" s="48"/>
      <c r="DH2" s="47"/>
      <c r="DI2" s="48"/>
      <c r="DK2" s="47"/>
      <c r="DL2" s="48"/>
      <c r="DN2" s="47"/>
      <c r="DO2" s="48"/>
      <c r="DQ2" s="47"/>
      <c r="DR2" s="48"/>
      <c r="DT2" s="47"/>
      <c r="DU2" s="48"/>
      <c r="DW2" s="47"/>
      <c r="DX2" s="48"/>
      <c r="DZ2" s="47"/>
      <c r="EA2" s="48"/>
      <c r="EC2" s="47"/>
      <c r="ED2" s="48"/>
      <c r="EF2" s="47"/>
      <c r="EG2" s="48"/>
      <c r="EI2" s="47"/>
      <c r="EJ2" s="48"/>
      <c r="EL2" s="47"/>
      <c r="EM2" s="48"/>
    </row>
    <row r="3" spans="2:143" ht="13.5" customHeight="1">
      <c r="B3" s="32" t="s">
        <v>222</v>
      </c>
      <c r="C3" s="57"/>
      <c r="D3" s="57"/>
      <c r="E3" s="57"/>
      <c r="J3" s="47"/>
      <c r="K3" s="48"/>
      <c r="M3" s="47"/>
      <c r="N3" s="48"/>
      <c r="O3" s="608" t="s">
        <v>240</v>
      </c>
      <c r="P3" s="608"/>
      <c r="Q3" s="48"/>
      <c r="S3" s="47"/>
      <c r="T3" s="48"/>
      <c r="V3" s="47"/>
      <c r="W3" s="48"/>
      <c r="Y3" s="47"/>
      <c r="Z3" s="48"/>
      <c r="AB3" s="47"/>
      <c r="AC3" s="48"/>
      <c r="AE3" s="47"/>
      <c r="AF3" s="48"/>
      <c r="AH3" s="47"/>
      <c r="AI3" s="48"/>
      <c r="AK3" s="47"/>
      <c r="AL3" s="48"/>
      <c r="AN3" s="47"/>
      <c r="AO3" s="48"/>
      <c r="AQ3" s="47"/>
      <c r="AR3" s="48"/>
      <c r="AT3" s="47"/>
      <c r="AU3" s="48"/>
      <c r="AW3" s="47"/>
      <c r="AX3" s="48"/>
      <c r="AZ3" s="47"/>
      <c r="BA3" s="48"/>
      <c r="BC3" s="47"/>
      <c r="BD3" s="48"/>
      <c r="BF3" s="47"/>
      <c r="BG3" s="48"/>
      <c r="BI3" s="47"/>
      <c r="BJ3" s="48"/>
      <c r="BL3" s="47"/>
      <c r="BM3" s="48"/>
      <c r="BO3" s="47"/>
      <c r="BP3" s="48"/>
      <c r="BR3" s="47"/>
      <c r="BS3" s="48"/>
      <c r="BU3" s="47"/>
      <c r="BV3" s="48"/>
      <c r="BX3" s="47"/>
      <c r="BY3" s="48"/>
      <c r="CA3" s="47"/>
      <c r="CB3" s="48"/>
      <c r="CD3" s="47"/>
      <c r="CE3" s="48"/>
      <c r="CG3" s="47"/>
      <c r="CH3" s="48"/>
      <c r="CJ3" s="47"/>
      <c r="CK3" s="48"/>
      <c r="CM3" s="47"/>
      <c r="CN3" s="48"/>
      <c r="CP3" s="47"/>
      <c r="CQ3" s="48"/>
      <c r="CS3" s="47"/>
      <c r="CT3" s="48"/>
      <c r="CV3" s="47"/>
      <c r="CW3" s="48"/>
      <c r="CY3" s="47"/>
      <c r="CZ3" s="48"/>
      <c r="DB3" s="47"/>
      <c r="DC3" s="48"/>
      <c r="DE3" s="47"/>
      <c r="DF3" s="48"/>
      <c r="DH3" s="47"/>
      <c r="DI3" s="48"/>
      <c r="DK3" s="47"/>
      <c r="DL3" s="48"/>
      <c r="DN3" s="47"/>
      <c r="DO3" s="48"/>
      <c r="DQ3" s="47"/>
      <c r="DR3" s="48"/>
      <c r="DT3" s="47"/>
      <c r="DU3" s="48"/>
      <c r="DW3" s="47"/>
      <c r="DX3" s="48"/>
      <c r="DZ3" s="47"/>
      <c r="EA3" s="48"/>
      <c r="EC3" s="47"/>
      <c r="ED3" s="48"/>
      <c r="EF3" s="47"/>
      <c r="EG3" s="48"/>
      <c r="EI3" s="47"/>
      <c r="EJ3" s="48"/>
      <c r="EL3" s="47"/>
      <c r="EM3" s="48"/>
    </row>
    <row r="4" spans="2:143" s="50" customFormat="1" ht="57.75" customHeight="1">
      <c r="B4" s="605" t="s">
        <v>118</v>
      </c>
      <c r="C4" s="377" t="s">
        <v>471</v>
      </c>
      <c r="D4" s="377" t="s">
        <v>262</v>
      </c>
      <c r="E4" s="377" t="s">
        <v>472</v>
      </c>
      <c r="F4" s="377" t="s">
        <v>263</v>
      </c>
      <c r="G4" s="377" t="s">
        <v>473</v>
      </c>
      <c r="H4" s="377" t="s">
        <v>264</v>
      </c>
      <c r="I4" s="377" t="s">
        <v>265</v>
      </c>
      <c r="J4" s="377" t="s">
        <v>474</v>
      </c>
      <c r="K4" s="377" t="s">
        <v>266</v>
      </c>
      <c r="L4" s="377" t="s">
        <v>475</v>
      </c>
      <c r="M4" s="377" t="s">
        <v>267</v>
      </c>
      <c r="N4" s="377" t="s">
        <v>268</v>
      </c>
      <c r="O4" s="377" t="s">
        <v>269</v>
      </c>
      <c r="P4" s="378" t="s">
        <v>476</v>
      </c>
    </row>
    <row r="5" spans="2:143" s="54" customFormat="1" ht="12.75" customHeight="1">
      <c r="B5" s="606"/>
      <c r="C5" s="379">
        <v>1</v>
      </c>
      <c r="D5" s="379">
        <v>2</v>
      </c>
      <c r="E5" s="379" t="s">
        <v>311</v>
      </c>
      <c r="F5" s="379">
        <v>4</v>
      </c>
      <c r="G5" s="379" t="s">
        <v>310</v>
      </c>
      <c r="H5" s="379">
        <v>6</v>
      </c>
      <c r="I5" s="379">
        <v>7</v>
      </c>
      <c r="J5" s="379" t="s">
        <v>119</v>
      </c>
      <c r="K5" s="379">
        <v>9</v>
      </c>
      <c r="L5" s="379" t="s">
        <v>120</v>
      </c>
      <c r="M5" s="379">
        <v>11</v>
      </c>
      <c r="N5" s="379">
        <v>12</v>
      </c>
      <c r="O5" s="379">
        <v>13</v>
      </c>
      <c r="P5" s="380" t="s">
        <v>121</v>
      </c>
    </row>
    <row r="6" spans="2:143" s="54" customFormat="1" ht="9" customHeight="1"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</row>
    <row r="7" spans="2:143" s="54" customFormat="1" ht="15" customHeight="1">
      <c r="B7" s="43" t="s">
        <v>597</v>
      </c>
      <c r="C7" s="44">
        <v>122.08</v>
      </c>
      <c r="D7" s="44">
        <v>74.13</v>
      </c>
      <c r="E7" s="44">
        <v>47.95</v>
      </c>
      <c r="F7" s="44">
        <v>4.3</v>
      </c>
      <c r="G7" s="44">
        <v>43.65</v>
      </c>
      <c r="H7" s="44">
        <v>0.59</v>
      </c>
      <c r="I7" s="44">
        <v>14.76</v>
      </c>
      <c r="J7" s="44">
        <v>57.82</v>
      </c>
      <c r="K7" s="44">
        <v>11.4</v>
      </c>
      <c r="L7" s="44">
        <v>46.42</v>
      </c>
      <c r="M7" s="44">
        <v>0.06</v>
      </c>
      <c r="N7" s="44">
        <v>0.84</v>
      </c>
      <c r="O7" s="44">
        <v>0</v>
      </c>
      <c r="P7" s="44">
        <v>45.53</v>
      </c>
    </row>
    <row r="8" spans="2:143" s="54" customFormat="1" ht="15" customHeight="1">
      <c r="B8" s="43">
        <v>2021</v>
      </c>
      <c r="C8" s="44">
        <v>102.85</v>
      </c>
      <c r="D8" s="44">
        <v>49.85</v>
      </c>
      <c r="E8" s="44">
        <v>52.99</v>
      </c>
      <c r="F8" s="44">
        <v>4.05</v>
      </c>
      <c r="G8" s="44">
        <v>48.94</v>
      </c>
      <c r="H8" s="44">
        <v>0.5</v>
      </c>
      <c r="I8" s="44">
        <v>16.03</v>
      </c>
      <c r="J8" s="44">
        <v>64.47</v>
      </c>
      <c r="K8" s="44">
        <v>10.44</v>
      </c>
      <c r="L8" s="44">
        <v>54.03</v>
      </c>
      <c r="M8" s="44">
        <v>0.06</v>
      </c>
      <c r="N8" s="44">
        <v>0.82</v>
      </c>
      <c r="O8" s="44">
        <v>0</v>
      </c>
      <c r="P8" s="44">
        <v>53.15</v>
      </c>
    </row>
    <row r="9" spans="2:143" s="54" customFormat="1" ht="15" customHeight="1">
      <c r="B9" s="43">
        <v>2020</v>
      </c>
      <c r="C9" s="44">
        <v>96.25</v>
      </c>
      <c r="D9" s="44">
        <v>42.88</v>
      </c>
      <c r="E9" s="44">
        <v>53.37</v>
      </c>
      <c r="F9" s="44">
        <v>7.15</v>
      </c>
      <c r="G9" s="44">
        <v>46.22</v>
      </c>
      <c r="H9" s="44">
        <v>0.56000000000000005</v>
      </c>
      <c r="I9" s="44">
        <v>14.74</v>
      </c>
      <c r="J9" s="44">
        <v>60.4</v>
      </c>
      <c r="K9" s="44">
        <v>10.89</v>
      </c>
      <c r="L9" s="44">
        <v>49.51</v>
      </c>
      <c r="M9" s="44">
        <v>0.06</v>
      </c>
      <c r="N9" s="44">
        <v>0.81</v>
      </c>
      <c r="O9" s="44">
        <v>0</v>
      </c>
      <c r="P9" s="44">
        <v>48.64</v>
      </c>
    </row>
    <row r="10" spans="2:143" s="54" customFormat="1" ht="15" customHeight="1">
      <c r="B10" s="43">
        <v>2019</v>
      </c>
      <c r="C10" s="44">
        <v>100.38</v>
      </c>
      <c r="D10" s="44">
        <v>41.3</v>
      </c>
      <c r="E10" s="44">
        <v>59.08</v>
      </c>
      <c r="F10" s="44">
        <v>6.99</v>
      </c>
      <c r="G10" s="44">
        <v>52.09</v>
      </c>
      <c r="H10" s="44">
        <v>0.57999999999999996</v>
      </c>
      <c r="I10" s="44">
        <v>13.87</v>
      </c>
      <c r="J10" s="44">
        <v>65.38</v>
      </c>
      <c r="K10" s="44">
        <v>12.18</v>
      </c>
      <c r="L10" s="44">
        <v>53.19</v>
      </c>
      <c r="M10" s="44">
        <v>0.06</v>
      </c>
      <c r="N10" s="44">
        <v>1.0900000000000001</v>
      </c>
      <c r="O10" s="44">
        <v>0.01</v>
      </c>
      <c r="P10" s="44">
        <v>52.05</v>
      </c>
    </row>
    <row r="11" spans="2:143" s="54" customFormat="1" ht="15" customHeight="1">
      <c r="B11" s="43">
        <v>2018</v>
      </c>
      <c r="C11" s="44">
        <v>103.92</v>
      </c>
      <c r="D11" s="44">
        <v>45.23</v>
      </c>
      <c r="E11" s="44">
        <v>58.7</v>
      </c>
      <c r="F11" s="44">
        <v>4.7699999999999996</v>
      </c>
      <c r="G11" s="44">
        <v>53.92</v>
      </c>
      <c r="H11" s="44">
        <v>0.97</v>
      </c>
      <c r="I11" s="44">
        <v>13.34</v>
      </c>
      <c r="J11" s="44">
        <v>66.290000000000006</v>
      </c>
      <c r="K11" s="44">
        <v>11.49</v>
      </c>
      <c r="L11" s="44">
        <v>54.8</v>
      </c>
      <c r="M11" s="44">
        <v>7.0000000000000007E-2</v>
      </c>
      <c r="N11" s="44">
        <v>1.26</v>
      </c>
      <c r="O11" s="44">
        <v>0.02</v>
      </c>
      <c r="P11" s="44">
        <v>53.49</v>
      </c>
    </row>
    <row r="12" spans="2:143" s="54" customFormat="1" ht="15" customHeight="1">
      <c r="B12" s="43">
        <v>2017</v>
      </c>
      <c r="C12" s="44">
        <v>98.95</v>
      </c>
      <c r="D12" s="44">
        <v>42.13</v>
      </c>
      <c r="E12" s="44">
        <v>56.82</v>
      </c>
      <c r="F12" s="44">
        <v>4.41</v>
      </c>
      <c r="G12" s="44">
        <v>52.41</v>
      </c>
      <c r="H12" s="44">
        <v>0.86</v>
      </c>
      <c r="I12" s="44">
        <v>13.6</v>
      </c>
      <c r="J12" s="44">
        <v>65.150000000000006</v>
      </c>
      <c r="K12" s="44">
        <v>11.39</v>
      </c>
      <c r="L12" s="44">
        <v>53.76</v>
      </c>
      <c r="M12" s="44">
        <v>0.08</v>
      </c>
      <c r="N12" s="44">
        <v>2.21</v>
      </c>
      <c r="O12" s="44">
        <v>0.02</v>
      </c>
      <c r="P12" s="44">
        <v>51.5</v>
      </c>
    </row>
    <row r="13" spans="2:143" s="54" customFormat="1" ht="15" customHeight="1">
      <c r="B13" s="43">
        <v>2016</v>
      </c>
      <c r="C13" s="44">
        <v>97.91</v>
      </c>
      <c r="D13" s="44">
        <v>39.479999999999997</v>
      </c>
      <c r="E13" s="44">
        <v>58.43</v>
      </c>
      <c r="F13" s="44">
        <v>1.67</v>
      </c>
      <c r="G13" s="44">
        <v>56.76</v>
      </c>
      <c r="H13" s="44">
        <v>0.88</v>
      </c>
      <c r="I13" s="44">
        <v>17.440000000000001</v>
      </c>
      <c r="J13" s="44">
        <v>73.33</v>
      </c>
      <c r="K13" s="44">
        <v>9.99</v>
      </c>
      <c r="L13" s="44">
        <v>63.33</v>
      </c>
      <c r="M13" s="44">
        <v>0.08</v>
      </c>
      <c r="N13" s="44">
        <v>1.62</v>
      </c>
      <c r="O13" s="44">
        <v>0.02</v>
      </c>
      <c r="P13" s="44">
        <v>61.66</v>
      </c>
    </row>
    <row r="14" spans="2:143" s="54" customFormat="1" ht="15" customHeight="1">
      <c r="B14" s="43">
        <v>2015</v>
      </c>
      <c r="C14" s="44">
        <v>97.63</v>
      </c>
      <c r="D14" s="44">
        <v>44.18</v>
      </c>
      <c r="E14" s="44">
        <v>53.45</v>
      </c>
      <c r="F14" s="44">
        <v>3.49</v>
      </c>
      <c r="G14" s="44">
        <v>49.96</v>
      </c>
      <c r="H14" s="44">
        <v>0.45</v>
      </c>
      <c r="I14" s="44">
        <v>6.71</v>
      </c>
      <c r="J14" s="44">
        <v>56.23</v>
      </c>
      <c r="K14" s="44">
        <v>8.6999999999999993</v>
      </c>
      <c r="L14" s="44">
        <v>47.52</v>
      </c>
      <c r="M14" s="44">
        <v>0.08</v>
      </c>
      <c r="N14" s="44">
        <v>1.36</v>
      </c>
      <c r="O14" s="44">
        <v>0.26</v>
      </c>
      <c r="P14" s="44">
        <v>46.33</v>
      </c>
    </row>
    <row r="15" spans="2:143" s="54" customFormat="1" ht="15" customHeight="1">
      <c r="B15" s="43">
        <v>2014</v>
      </c>
      <c r="C15" s="44">
        <v>86.51</v>
      </c>
      <c r="D15" s="44">
        <v>40.03</v>
      </c>
      <c r="E15" s="44">
        <v>46.48</v>
      </c>
      <c r="F15" s="44">
        <v>4.66</v>
      </c>
      <c r="G15" s="44">
        <v>41.82</v>
      </c>
      <c r="H15" s="44">
        <v>0.38</v>
      </c>
      <c r="I15" s="44">
        <v>9.2200000000000006</v>
      </c>
      <c r="J15" s="44">
        <v>50.67</v>
      </c>
      <c r="K15" s="44">
        <v>8.66</v>
      </c>
      <c r="L15" s="44">
        <v>42</v>
      </c>
      <c r="M15" s="44">
        <v>0.08</v>
      </c>
      <c r="N15" s="44">
        <v>2.83</v>
      </c>
      <c r="O15" s="44">
        <v>0.22</v>
      </c>
      <c r="P15" s="44">
        <v>39.31</v>
      </c>
    </row>
    <row r="16" spans="2:143" s="54" customFormat="1" ht="15" customHeight="1">
      <c r="B16" s="43">
        <v>2013</v>
      </c>
      <c r="C16" s="44">
        <v>99.56</v>
      </c>
      <c r="D16" s="44">
        <v>44.63</v>
      </c>
      <c r="E16" s="44">
        <v>54.93</v>
      </c>
      <c r="F16" s="44">
        <v>2.83</v>
      </c>
      <c r="G16" s="44">
        <v>52.1</v>
      </c>
      <c r="H16" s="44">
        <v>0.53</v>
      </c>
      <c r="I16" s="44">
        <v>10.199999999999999</v>
      </c>
      <c r="J16" s="44">
        <v>61.77</v>
      </c>
      <c r="K16" s="44">
        <v>8.31</v>
      </c>
      <c r="L16" s="44">
        <v>53.46</v>
      </c>
      <c r="M16" s="44">
        <v>0.09</v>
      </c>
      <c r="N16" s="44">
        <v>0.83</v>
      </c>
      <c r="O16" s="44">
        <v>0.08</v>
      </c>
      <c r="P16" s="44">
        <v>52.61</v>
      </c>
    </row>
    <row r="17" spans="2:16" s="54" customFormat="1" ht="15" customHeight="1">
      <c r="B17" s="43">
        <v>2012</v>
      </c>
      <c r="C17" s="44">
        <v>99.79</v>
      </c>
      <c r="D17" s="44">
        <v>36.43</v>
      </c>
      <c r="E17" s="44">
        <v>63.35</v>
      </c>
      <c r="F17" s="44">
        <v>3.36</v>
      </c>
      <c r="G17" s="44">
        <v>59.99</v>
      </c>
      <c r="H17" s="44">
        <v>0.31</v>
      </c>
      <c r="I17" s="44">
        <v>9.6199999999999992</v>
      </c>
      <c r="J17" s="44">
        <v>69.3</v>
      </c>
      <c r="K17" s="44">
        <v>7.54</v>
      </c>
      <c r="L17" s="44">
        <v>61.76</v>
      </c>
      <c r="M17" s="44">
        <v>0.09</v>
      </c>
      <c r="N17" s="44">
        <v>0.82</v>
      </c>
      <c r="O17" s="44">
        <v>0.43</v>
      </c>
      <c r="P17" s="44">
        <v>61.28</v>
      </c>
    </row>
    <row r="18" spans="2:16" s="54" customFormat="1" ht="15" customHeight="1">
      <c r="B18" s="43">
        <v>2011</v>
      </c>
      <c r="C18" s="44">
        <v>101.56</v>
      </c>
      <c r="D18" s="44">
        <v>43.75</v>
      </c>
      <c r="E18" s="44">
        <v>57.8</v>
      </c>
      <c r="F18" s="44">
        <v>8.0500000000000007</v>
      </c>
      <c r="G18" s="44">
        <v>49.75</v>
      </c>
      <c r="H18" s="44">
        <v>0.3</v>
      </c>
      <c r="I18" s="44">
        <v>14.32</v>
      </c>
      <c r="J18" s="44">
        <v>63.77</v>
      </c>
      <c r="K18" s="44">
        <v>6.93</v>
      </c>
      <c r="L18" s="44">
        <v>56.84</v>
      </c>
      <c r="M18" s="44">
        <v>0.09</v>
      </c>
      <c r="N18" s="44">
        <v>0.47</v>
      </c>
      <c r="O18" s="44">
        <v>7.0000000000000007E-2</v>
      </c>
      <c r="P18" s="44">
        <v>56.36</v>
      </c>
    </row>
    <row r="19" spans="2:16" s="54" customFormat="1" ht="15" customHeight="1">
      <c r="B19" s="43">
        <v>2010</v>
      </c>
      <c r="C19" s="44">
        <v>106.98</v>
      </c>
      <c r="D19" s="44">
        <v>41.58</v>
      </c>
      <c r="E19" s="44">
        <v>65.400000000000006</v>
      </c>
      <c r="F19" s="44">
        <v>12.66</v>
      </c>
      <c r="G19" s="44">
        <v>52.74</v>
      </c>
      <c r="H19" s="44">
        <v>0.28000000000000003</v>
      </c>
      <c r="I19" s="44">
        <v>9.26</v>
      </c>
      <c r="J19" s="44">
        <v>61.72</v>
      </c>
      <c r="K19" s="44">
        <v>8.0299999999999994</v>
      </c>
      <c r="L19" s="44">
        <v>53.7</v>
      </c>
      <c r="M19" s="44">
        <v>0.09</v>
      </c>
      <c r="N19" s="44">
        <v>0.61</v>
      </c>
      <c r="O19" s="44">
        <v>0.06</v>
      </c>
      <c r="P19" s="44">
        <v>53.07</v>
      </c>
    </row>
    <row r="20" spans="2:16" s="54" customFormat="1" ht="15" customHeight="1">
      <c r="B20" s="43">
        <v>2009</v>
      </c>
      <c r="C20" s="44">
        <v>92.33</v>
      </c>
      <c r="D20" s="44">
        <v>39.93</v>
      </c>
      <c r="E20" s="44">
        <v>52.4</v>
      </c>
      <c r="F20" s="44">
        <v>12.89</v>
      </c>
      <c r="G20" s="44">
        <v>39.520000000000003</v>
      </c>
      <c r="H20" s="44">
        <v>0.22</v>
      </c>
      <c r="I20" s="44">
        <v>10.199999999999999</v>
      </c>
      <c r="J20" s="44">
        <v>49.5</v>
      </c>
      <c r="K20" s="44">
        <v>8.16</v>
      </c>
      <c r="L20" s="44">
        <v>41.34</v>
      </c>
      <c r="M20" s="44">
        <v>0.09</v>
      </c>
      <c r="N20" s="44">
        <v>0</v>
      </c>
      <c r="O20" s="44">
        <v>0.27</v>
      </c>
      <c r="P20" s="44">
        <v>41.52</v>
      </c>
    </row>
    <row r="21" spans="2:16" s="54" customFormat="1" ht="15" customHeight="1">
      <c r="B21" s="43">
        <v>2008</v>
      </c>
      <c r="C21" s="44">
        <v>96.23</v>
      </c>
      <c r="D21" s="44">
        <v>41.61</v>
      </c>
      <c r="E21" s="44">
        <v>54.62</v>
      </c>
      <c r="F21" s="44">
        <v>5.13</v>
      </c>
      <c r="G21" s="44">
        <v>49.5</v>
      </c>
      <c r="H21" s="44">
        <v>0.22</v>
      </c>
      <c r="I21" s="44">
        <v>14.31</v>
      </c>
      <c r="J21" s="44">
        <v>63.59</v>
      </c>
      <c r="K21" s="44">
        <v>7.79</v>
      </c>
      <c r="L21" s="44">
        <v>55.79</v>
      </c>
      <c r="M21" s="44">
        <v>7.0000000000000007E-2</v>
      </c>
      <c r="N21" s="44">
        <v>0</v>
      </c>
      <c r="O21" s="44">
        <v>0.09</v>
      </c>
      <c r="P21" s="44">
        <v>55.82</v>
      </c>
    </row>
    <row r="22" spans="2:16" s="54" customFormat="1" ht="15" customHeight="1">
      <c r="B22" s="43">
        <v>2007</v>
      </c>
      <c r="C22" s="44">
        <v>86.68</v>
      </c>
      <c r="D22" s="44">
        <v>36.75</v>
      </c>
      <c r="E22" s="44">
        <v>49.93</v>
      </c>
      <c r="F22" s="44">
        <v>3.26</v>
      </c>
      <c r="G22" s="44">
        <v>46.67</v>
      </c>
      <c r="H22" s="44">
        <v>0.23</v>
      </c>
      <c r="I22" s="44">
        <v>1.5</v>
      </c>
      <c r="J22" s="44">
        <v>47.94</v>
      </c>
      <c r="K22" s="44">
        <v>7.92</v>
      </c>
      <c r="L22" s="44">
        <v>40.01</v>
      </c>
      <c r="M22" s="44">
        <v>0.05</v>
      </c>
      <c r="N22" s="44">
        <v>0</v>
      </c>
      <c r="O22" s="44">
        <v>0.08</v>
      </c>
      <c r="P22" s="44">
        <v>40.049999999999997</v>
      </c>
    </row>
    <row r="23" spans="2:16" s="54" customFormat="1" ht="15" customHeight="1">
      <c r="B23" s="43">
        <v>2006</v>
      </c>
      <c r="C23" s="44">
        <v>89.66</v>
      </c>
      <c r="D23" s="44">
        <v>33.92</v>
      </c>
      <c r="E23" s="44">
        <v>55.73</v>
      </c>
      <c r="F23" s="44">
        <v>4.45</v>
      </c>
      <c r="G23" s="44">
        <v>51.29</v>
      </c>
      <c r="H23" s="44">
        <v>0.21</v>
      </c>
      <c r="I23" s="44">
        <v>3.47</v>
      </c>
      <c r="J23" s="44">
        <v>54.55</v>
      </c>
      <c r="K23" s="44">
        <v>8.51</v>
      </c>
      <c r="L23" s="44">
        <v>46.04</v>
      </c>
      <c r="M23" s="44">
        <v>0.06</v>
      </c>
      <c r="N23" s="44">
        <v>0</v>
      </c>
      <c r="O23" s="44">
        <v>0.04</v>
      </c>
      <c r="P23" s="44">
        <v>46.02</v>
      </c>
    </row>
    <row r="24" spans="2:16" s="54" customFormat="1" ht="15" customHeight="1">
      <c r="B24" s="43">
        <v>2005</v>
      </c>
      <c r="C24" s="44">
        <v>88.24</v>
      </c>
      <c r="D24" s="44">
        <v>34.090000000000003</v>
      </c>
      <c r="E24" s="44">
        <v>54.15</v>
      </c>
      <c r="F24" s="44">
        <v>1.45</v>
      </c>
      <c r="G24" s="44">
        <v>52.7</v>
      </c>
      <c r="H24" s="44">
        <v>0.05</v>
      </c>
      <c r="I24" s="44">
        <v>3.36</v>
      </c>
      <c r="J24" s="44">
        <v>56.01</v>
      </c>
      <c r="K24" s="44">
        <v>8.18</v>
      </c>
      <c r="L24" s="44">
        <v>47.83</v>
      </c>
      <c r="M24" s="44">
        <v>0.08</v>
      </c>
      <c r="N24" s="44">
        <v>0</v>
      </c>
      <c r="O24" s="44">
        <v>0.04</v>
      </c>
      <c r="P24" s="44">
        <v>47.79</v>
      </c>
    </row>
    <row r="25" spans="2:16" s="54" customFormat="1" ht="15" customHeight="1">
      <c r="B25" s="43">
        <v>2004</v>
      </c>
      <c r="C25" s="44">
        <v>90.41</v>
      </c>
      <c r="D25" s="44">
        <v>27.23</v>
      </c>
      <c r="E25" s="44">
        <v>63.17</v>
      </c>
      <c r="F25" s="44">
        <v>4.75</v>
      </c>
      <c r="G25" s="44">
        <v>58.42</v>
      </c>
      <c r="H25" s="44">
        <v>0.03</v>
      </c>
      <c r="I25" s="44">
        <v>3.65</v>
      </c>
      <c r="J25" s="44">
        <v>62.04</v>
      </c>
      <c r="K25" s="44">
        <v>7.74</v>
      </c>
      <c r="L25" s="44">
        <v>54.3</v>
      </c>
      <c r="M25" s="44">
        <v>7.0000000000000007E-2</v>
      </c>
      <c r="N25" s="44">
        <v>0</v>
      </c>
      <c r="O25" s="44">
        <v>0.03</v>
      </c>
      <c r="P25" s="44">
        <v>54.27</v>
      </c>
    </row>
    <row r="26" spans="2:16" s="54" customFormat="1" ht="15" customHeight="1">
      <c r="B26" s="45">
        <v>2003</v>
      </c>
      <c r="C26" s="46">
        <v>75.19</v>
      </c>
      <c r="D26" s="46">
        <v>31.88</v>
      </c>
      <c r="E26" s="46">
        <v>43.32</v>
      </c>
      <c r="F26" s="46">
        <v>8.0500000000000007</v>
      </c>
      <c r="G26" s="46">
        <v>35.270000000000003</v>
      </c>
      <c r="H26" s="46">
        <v>0.33</v>
      </c>
      <c r="I26" s="46">
        <v>2.62</v>
      </c>
      <c r="J26" s="46">
        <v>37.56</v>
      </c>
      <c r="K26" s="46">
        <v>7.69</v>
      </c>
      <c r="L26" s="46">
        <v>29.87</v>
      </c>
      <c r="M26" s="46">
        <v>0.06</v>
      </c>
      <c r="N26" s="46">
        <v>0</v>
      </c>
      <c r="O26" s="46">
        <v>0.04</v>
      </c>
      <c r="P26" s="46">
        <v>29.85</v>
      </c>
    </row>
    <row r="27" spans="2:16" s="54" customFormat="1" ht="15" customHeight="1">
      <c r="B27" s="45">
        <v>2002</v>
      </c>
      <c r="C27" s="46">
        <v>71.02</v>
      </c>
      <c r="D27" s="46">
        <v>32.22</v>
      </c>
      <c r="E27" s="46">
        <v>38.799999999999997</v>
      </c>
      <c r="F27" s="46">
        <v>7.76</v>
      </c>
      <c r="G27" s="46">
        <v>31.04</v>
      </c>
      <c r="H27" s="46">
        <v>0.16</v>
      </c>
      <c r="I27" s="46">
        <v>2.72</v>
      </c>
      <c r="J27" s="46">
        <v>33.6</v>
      </c>
      <c r="K27" s="46">
        <v>7.4</v>
      </c>
      <c r="L27" s="46">
        <v>26.2</v>
      </c>
      <c r="M27" s="46">
        <v>0.06</v>
      </c>
      <c r="N27" s="46">
        <v>0</v>
      </c>
      <c r="O27" s="46">
        <v>0.03</v>
      </c>
      <c r="P27" s="46">
        <v>26.17</v>
      </c>
    </row>
    <row r="28" spans="2:16" s="54" customFormat="1" ht="15" customHeight="1">
      <c r="B28" s="45">
        <v>2001</v>
      </c>
      <c r="C28" s="46">
        <v>76.61</v>
      </c>
      <c r="D28" s="46">
        <v>21.4</v>
      </c>
      <c r="E28" s="46">
        <v>55.21</v>
      </c>
      <c r="F28" s="46">
        <v>7.38</v>
      </c>
      <c r="G28" s="46">
        <v>47.83</v>
      </c>
      <c r="H28" s="46">
        <v>0.05</v>
      </c>
      <c r="I28" s="46">
        <v>2.31</v>
      </c>
      <c r="J28" s="46">
        <v>50.09</v>
      </c>
      <c r="K28" s="46">
        <v>7.63</v>
      </c>
      <c r="L28" s="46">
        <v>42.46</v>
      </c>
      <c r="M28" s="46">
        <v>0.06</v>
      </c>
      <c r="N28" s="46">
        <v>0.03</v>
      </c>
      <c r="O28" s="46">
        <v>0.04</v>
      </c>
      <c r="P28" s="46">
        <v>42.41</v>
      </c>
    </row>
    <row r="29" spans="2:16" s="54" customFormat="1" ht="15" customHeight="1">
      <c r="B29" s="45">
        <v>2000</v>
      </c>
      <c r="C29" s="46">
        <v>74.62</v>
      </c>
      <c r="D29" s="46">
        <v>30.05</v>
      </c>
      <c r="E29" s="46">
        <v>44.58</v>
      </c>
      <c r="F29" s="46">
        <v>7.27</v>
      </c>
      <c r="G29" s="46">
        <v>37.299999999999997</v>
      </c>
      <c r="H29" s="46">
        <v>0.06</v>
      </c>
      <c r="I29" s="46">
        <v>1.38</v>
      </c>
      <c r="J29" s="46">
        <v>38.619999999999997</v>
      </c>
      <c r="K29" s="46">
        <v>7.76</v>
      </c>
      <c r="L29" s="46">
        <v>30.86</v>
      </c>
      <c r="M29" s="46">
        <v>0.06</v>
      </c>
      <c r="N29" s="46">
        <v>0.02</v>
      </c>
      <c r="O29" s="46">
        <v>0.04</v>
      </c>
      <c r="P29" s="46">
        <v>30.82</v>
      </c>
    </row>
    <row r="30" spans="2:16" s="54" customFormat="1" ht="15" customHeight="1">
      <c r="B30" s="45">
        <v>1999</v>
      </c>
      <c r="C30" s="46">
        <v>69.33</v>
      </c>
      <c r="D30" s="46">
        <v>29.81</v>
      </c>
      <c r="E30" s="46">
        <v>39.520000000000003</v>
      </c>
      <c r="F30" s="46">
        <v>6.94</v>
      </c>
      <c r="G30" s="46">
        <v>32.58</v>
      </c>
      <c r="H30" s="46">
        <v>0.06</v>
      </c>
      <c r="I30" s="46">
        <v>2.37</v>
      </c>
      <c r="J30" s="46">
        <v>34.89</v>
      </c>
      <c r="K30" s="46">
        <v>7.5</v>
      </c>
      <c r="L30" s="46">
        <v>27.38</v>
      </c>
      <c r="M30" s="46">
        <v>0.06</v>
      </c>
      <c r="N30" s="46">
        <v>0.01</v>
      </c>
      <c r="O30" s="46">
        <v>0.05</v>
      </c>
      <c r="P30" s="46">
        <v>27.37</v>
      </c>
    </row>
    <row r="31" spans="2:16" s="54" customFormat="1" ht="15" customHeight="1">
      <c r="B31" s="45">
        <v>1998</v>
      </c>
      <c r="C31" s="46">
        <v>74.11</v>
      </c>
      <c r="D31" s="46">
        <v>28.9</v>
      </c>
      <c r="E31" s="46">
        <v>45.21</v>
      </c>
      <c r="F31" s="46">
        <v>6.37</v>
      </c>
      <c r="G31" s="46">
        <v>38.840000000000003</v>
      </c>
      <c r="H31" s="46">
        <v>7.0000000000000007E-2</v>
      </c>
      <c r="I31" s="46">
        <v>2.85</v>
      </c>
      <c r="J31" s="46">
        <v>41.62</v>
      </c>
      <c r="K31" s="46">
        <v>7.22</v>
      </c>
      <c r="L31" s="46">
        <v>34.4</v>
      </c>
      <c r="M31" s="46">
        <v>0.02</v>
      </c>
      <c r="N31" s="46">
        <v>0</v>
      </c>
      <c r="O31" s="46">
        <v>0.04</v>
      </c>
      <c r="P31" s="46">
        <v>34.42</v>
      </c>
    </row>
    <row r="32" spans="2:16" s="54" customFormat="1" ht="15" customHeight="1">
      <c r="B32" s="45">
        <v>1997</v>
      </c>
      <c r="C32" s="46">
        <v>78.62</v>
      </c>
      <c r="D32" s="46">
        <v>32.630000000000003</v>
      </c>
      <c r="E32" s="46">
        <v>46</v>
      </c>
      <c r="F32" s="46">
        <v>6.74</v>
      </c>
      <c r="G32" s="46">
        <v>39.26</v>
      </c>
      <c r="H32" s="46">
        <v>0.06</v>
      </c>
      <c r="I32" s="46">
        <v>2.0099999999999998</v>
      </c>
      <c r="J32" s="46">
        <v>41.21</v>
      </c>
      <c r="K32" s="46">
        <v>7.05</v>
      </c>
      <c r="L32" s="46">
        <v>34.159999999999997</v>
      </c>
      <c r="M32" s="46">
        <v>0.02</v>
      </c>
      <c r="N32" s="46">
        <v>0.08</v>
      </c>
      <c r="O32" s="46">
        <v>0.04</v>
      </c>
      <c r="P32" s="46">
        <v>34.1</v>
      </c>
    </row>
    <row r="33" spans="2:16" s="54" customFormat="1" ht="15" customHeight="1">
      <c r="B33" s="45">
        <v>1996</v>
      </c>
      <c r="C33" s="46">
        <v>84.95</v>
      </c>
      <c r="D33" s="46">
        <v>34.770000000000003</v>
      </c>
      <c r="E33" s="46">
        <v>50.18</v>
      </c>
      <c r="F33" s="46">
        <v>7.28</v>
      </c>
      <c r="G33" s="46">
        <v>42.9</v>
      </c>
      <c r="H33" s="46">
        <v>0.06</v>
      </c>
      <c r="I33" s="46">
        <v>2.09</v>
      </c>
      <c r="J33" s="46">
        <v>44.93</v>
      </c>
      <c r="K33" s="46">
        <v>7.19</v>
      </c>
      <c r="L33" s="46">
        <v>37.74</v>
      </c>
      <c r="M33" s="46">
        <v>0.02</v>
      </c>
      <c r="N33" s="46">
        <v>0.12</v>
      </c>
      <c r="O33" s="46">
        <v>0.05</v>
      </c>
      <c r="P33" s="46">
        <v>37.64</v>
      </c>
    </row>
    <row r="34" spans="2:16" s="54" customFormat="1" ht="15" customHeight="1">
      <c r="B34" s="45">
        <v>1995</v>
      </c>
      <c r="C34" s="46">
        <v>77.22</v>
      </c>
      <c r="D34" s="46">
        <v>29.09</v>
      </c>
      <c r="E34" s="46">
        <v>48.12</v>
      </c>
      <c r="F34" s="46">
        <v>6.54</v>
      </c>
      <c r="G34" s="46">
        <v>41.58</v>
      </c>
      <c r="H34" s="46">
        <v>0.04</v>
      </c>
      <c r="I34" s="46">
        <v>2.29</v>
      </c>
      <c r="J34" s="46">
        <v>43.83</v>
      </c>
      <c r="K34" s="46">
        <v>6.8</v>
      </c>
      <c r="L34" s="46">
        <v>37.03</v>
      </c>
      <c r="M34" s="46">
        <v>0.03</v>
      </c>
      <c r="N34" s="46">
        <v>0.19</v>
      </c>
      <c r="O34" s="46">
        <v>7.0000000000000007E-2</v>
      </c>
      <c r="P34" s="46">
        <v>36.89</v>
      </c>
    </row>
    <row r="35" spans="2:16" s="54" customFormat="1" ht="9" customHeight="1">
      <c r="B35" s="381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spans="2:16" s="54" customFormat="1" ht="3" customHeight="1">
      <c r="B36" s="382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</row>
    <row r="37" spans="2:16" s="54" customFormat="1" ht="5.25" customHeight="1"/>
    <row r="38" spans="2:16" ht="12.75" customHeight="1">
      <c r="B38" s="518" t="s">
        <v>538</v>
      </c>
      <c r="C38" s="518"/>
      <c r="D38" s="518"/>
      <c r="E38" s="518"/>
      <c r="F38" s="518"/>
      <c r="G38" s="518"/>
      <c r="H38" s="518"/>
      <c r="I38" s="518"/>
      <c r="J38" s="518"/>
      <c r="K38" s="518"/>
      <c r="L38" s="518"/>
      <c r="M38" s="518"/>
      <c r="N38" s="518"/>
      <c r="O38" s="518"/>
      <c r="P38" s="518"/>
    </row>
    <row r="39" spans="2:16" ht="12.75" customHeight="1">
      <c r="B39" s="604"/>
      <c r="C39" s="604"/>
      <c r="E39" s="55"/>
      <c r="G39" s="55"/>
    </row>
    <row r="40" spans="2:16" ht="21" customHeight="1">
      <c r="E40" s="55"/>
      <c r="G40" s="55"/>
    </row>
    <row r="41" spans="2:16" ht="21" customHeight="1">
      <c r="E41" s="55"/>
      <c r="G41" s="55"/>
    </row>
    <row r="42" spans="2:16" ht="21" customHeight="1">
      <c r="E42" s="55"/>
      <c r="G42" s="55"/>
    </row>
    <row r="43" spans="2:16" ht="21" customHeight="1">
      <c r="E43" s="55"/>
      <c r="G43" s="55"/>
    </row>
    <row r="44" spans="2:16" ht="21" customHeight="1">
      <c r="E44" s="55"/>
      <c r="G44" s="55"/>
    </row>
    <row r="45" spans="2:16" ht="21" customHeight="1">
      <c r="E45" s="55"/>
      <c r="G45" s="55"/>
    </row>
    <row r="46" spans="2:16" ht="21" customHeight="1">
      <c r="E46" s="55"/>
      <c r="G46" s="55"/>
    </row>
    <row r="47" spans="2:16" ht="21" customHeight="1">
      <c r="E47" s="55"/>
    </row>
  </sheetData>
  <mergeCells count="6">
    <mergeCell ref="B39:C39"/>
    <mergeCell ref="B1:P1"/>
    <mergeCell ref="B4:B5"/>
    <mergeCell ref="B2:I2"/>
    <mergeCell ref="O3:P3"/>
    <mergeCell ref="B38:P38"/>
  </mergeCells>
  <phoneticPr fontId="6" type="noConversion"/>
  <hyperlinks>
    <hyperlink ref="R2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4">
    <pageSetUpPr fitToPage="1"/>
  </sheetPr>
  <dimension ref="B1:DB138"/>
  <sheetViews>
    <sheetView showGridLines="0" zoomScaleNormal="100" workbookViewId="0">
      <pane xSplit="2" ySplit="8" topLeftCell="C9" activePane="bottomRight" state="frozen"/>
      <selection activeCell="R2" sqref="R2"/>
      <selection pane="topRight" activeCell="R2" sqref="R2"/>
      <selection pane="bottomLeft" activeCell="R2" sqref="R2"/>
      <selection pane="bottomRight" activeCell="N2" sqref="N2"/>
    </sheetView>
  </sheetViews>
  <sheetFormatPr defaultColWidth="7" defaultRowHeight="11.25"/>
  <cols>
    <col min="1" max="1" width="6.7109375" style="34" customWidth="1"/>
    <col min="2" max="2" width="10" style="34" customWidth="1"/>
    <col min="3" max="5" width="12.7109375" style="34" customWidth="1"/>
    <col min="6" max="11" width="6.7109375" style="34" customWidth="1"/>
    <col min="12" max="12" width="12.7109375" style="34" customWidth="1"/>
    <col min="13" max="13" width="6.7109375" style="34" customWidth="1"/>
    <col min="14" max="14" width="14.5703125" style="34" bestFit="1" customWidth="1"/>
    <col min="15" max="16384" width="7" style="34"/>
  </cols>
  <sheetData>
    <row r="1" spans="2:106" s="70" customFormat="1" ht="21" customHeight="1">
      <c r="B1" s="530" t="s">
        <v>607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2:106" s="70" customFormat="1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596</v>
      </c>
    </row>
    <row r="3" spans="2:106" ht="13.5" customHeight="1">
      <c r="B3" s="32" t="s">
        <v>222</v>
      </c>
      <c r="C3" s="22"/>
      <c r="D3" s="22"/>
      <c r="E3" s="22"/>
      <c r="F3" s="22"/>
      <c r="K3" s="608" t="s">
        <v>240</v>
      </c>
      <c r="L3" s="608"/>
    </row>
    <row r="4" spans="2:106" ht="18" customHeight="1">
      <c r="B4" s="536" t="s">
        <v>118</v>
      </c>
      <c r="C4" s="611" t="s">
        <v>270</v>
      </c>
      <c r="D4" s="611"/>
      <c r="E4" s="611"/>
      <c r="F4" s="611"/>
      <c r="G4" s="611"/>
      <c r="H4" s="611"/>
      <c r="I4" s="611"/>
      <c r="J4" s="611"/>
      <c r="K4" s="611"/>
      <c r="L4" s="612"/>
      <c r="M4" s="48"/>
      <c r="O4" s="47"/>
      <c r="P4" s="48"/>
      <c r="R4" s="47"/>
      <c r="S4" s="48"/>
      <c r="U4" s="47"/>
      <c r="V4" s="48"/>
      <c r="X4" s="47"/>
      <c r="Y4" s="48"/>
      <c r="AA4" s="47"/>
      <c r="AB4" s="48"/>
      <c r="AD4" s="47"/>
      <c r="AE4" s="48"/>
      <c r="AG4" s="47"/>
      <c r="AH4" s="48"/>
      <c r="AJ4" s="47"/>
      <c r="AK4" s="48"/>
      <c r="AM4" s="47"/>
      <c r="AN4" s="48"/>
      <c r="AP4" s="47"/>
      <c r="AQ4" s="48"/>
      <c r="AS4" s="47"/>
      <c r="AT4" s="48"/>
      <c r="AV4" s="47"/>
      <c r="AW4" s="48"/>
      <c r="AY4" s="47"/>
      <c r="AZ4" s="48"/>
      <c r="BB4" s="47"/>
      <c r="BC4" s="48"/>
      <c r="BE4" s="47"/>
      <c r="BF4" s="48"/>
      <c r="BH4" s="47"/>
      <c r="BI4" s="48"/>
      <c r="BK4" s="47"/>
      <c r="BL4" s="48"/>
      <c r="BN4" s="47"/>
      <c r="BO4" s="48"/>
      <c r="BQ4" s="47"/>
      <c r="BR4" s="48"/>
      <c r="BT4" s="47"/>
      <c r="BU4" s="48"/>
      <c r="BW4" s="47"/>
      <c r="BX4" s="48"/>
      <c r="BZ4" s="47"/>
      <c r="CA4" s="48"/>
      <c r="CC4" s="47"/>
      <c r="CD4" s="48"/>
      <c r="CF4" s="47"/>
      <c r="CG4" s="48"/>
      <c r="CI4" s="47"/>
      <c r="CJ4" s="48"/>
      <c r="CL4" s="47"/>
      <c r="CM4" s="48"/>
      <c r="CO4" s="47"/>
      <c r="CP4" s="48"/>
      <c r="CR4" s="47"/>
      <c r="CS4" s="48"/>
      <c r="CU4" s="47"/>
      <c r="CV4" s="48"/>
      <c r="CX4" s="47"/>
      <c r="CY4" s="48"/>
      <c r="DA4" s="47"/>
      <c r="DB4" s="48"/>
    </row>
    <row r="5" spans="2:106" ht="18" customHeight="1">
      <c r="B5" s="533"/>
      <c r="C5" s="615" t="s">
        <v>14</v>
      </c>
      <c r="D5" s="609" t="s">
        <v>271</v>
      </c>
      <c r="E5" s="609"/>
      <c r="F5" s="609"/>
      <c r="G5" s="609"/>
      <c r="H5" s="609"/>
      <c r="I5" s="609"/>
      <c r="J5" s="609"/>
      <c r="K5" s="609"/>
      <c r="L5" s="614" t="s">
        <v>276</v>
      </c>
      <c r="M5" s="48"/>
      <c r="O5" s="47"/>
      <c r="P5" s="48"/>
      <c r="R5" s="47"/>
      <c r="S5" s="48"/>
      <c r="U5" s="47"/>
      <c r="V5" s="48"/>
      <c r="X5" s="47"/>
      <c r="Y5" s="48"/>
      <c r="AA5" s="47"/>
      <c r="AB5" s="48"/>
      <c r="AD5" s="47"/>
      <c r="AE5" s="48"/>
      <c r="AG5" s="47"/>
      <c r="AH5" s="48"/>
      <c r="AJ5" s="47"/>
      <c r="AK5" s="48"/>
      <c r="AM5" s="47"/>
      <c r="AN5" s="48"/>
      <c r="AP5" s="47"/>
      <c r="AQ5" s="48"/>
      <c r="AS5" s="47"/>
      <c r="AT5" s="48"/>
      <c r="AV5" s="47"/>
      <c r="AW5" s="48"/>
      <c r="AY5" s="47"/>
      <c r="AZ5" s="48"/>
      <c r="BB5" s="47"/>
      <c r="BC5" s="48"/>
      <c r="BE5" s="47"/>
      <c r="BF5" s="48"/>
      <c r="BH5" s="47"/>
      <c r="BI5" s="48"/>
      <c r="BK5" s="47"/>
      <c r="BL5" s="48"/>
      <c r="BN5" s="47"/>
      <c r="BO5" s="48"/>
      <c r="BQ5" s="47"/>
      <c r="BR5" s="48"/>
      <c r="BT5" s="47"/>
      <c r="BU5" s="48"/>
      <c r="BW5" s="47"/>
      <c r="BX5" s="48"/>
      <c r="BZ5" s="47"/>
      <c r="CA5" s="48"/>
      <c r="CC5" s="47"/>
      <c r="CD5" s="48"/>
      <c r="CF5" s="47"/>
      <c r="CG5" s="48"/>
      <c r="CI5" s="47"/>
      <c r="CJ5" s="48"/>
      <c r="CL5" s="47"/>
      <c r="CM5" s="48"/>
      <c r="CO5" s="47"/>
      <c r="CP5" s="48"/>
      <c r="CR5" s="47"/>
      <c r="CS5" s="48"/>
      <c r="CU5" s="47"/>
      <c r="CV5" s="48"/>
      <c r="CX5" s="47"/>
      <c r="CY5" s="48"/>
      <c r="DA5" s="47"/>
      <c r="DB5" s="48"/>
    </row>
    <row r="6" spans="2:106" s="50" customFormat="1" ht="18" customHeight="1">
      <c r="B6" s="533"/>
      <c r="C6" s="615"/>
      <c r="D6" s="556" t="s">
        <v>14</v>
      </c>
      <c r="E6" s="610" t="s">
        <v>272</v>
      </c>
      <c r="F6" s="610"/>
      <c r="G6" s="610"/>
      <c r="H6" s="610"/>
      <c r="I6" s="610"/>
      <c r="J6" s="610" t="s">
        <v>275</v>
      </c>
      <c r="K6" s="610"/>
      <c r="L6" s="614"/>
    </row>
    <row r="7" spans="2:106" s="50" customFormat="1" ht="24" customHeight="1">
      <c r="B7" s="533"/>
      <c r="C7" s="615"/>
      <c r="D7" s="556"/>
      <c r="E7" s="386" t="s">
        <v>14</v>
      </c>
      <c r="F7" s="610" t="s">
        <v>273</v>
      </c>
      <c r="G7" s="610"/>
      <c r="H7" s="610" t="s">
        <v>274</v>
      </c>
      <c r="I7" s="610"/>
      <c r="J7" s="610"/>
      <c r="K7" s="610"/>
      <c r="L7" s="614"/>
    </row>
    <row r="8" spans="2:106" s="52" customFormat="1">
      <c r="B8" s="537"/>
      <c r="C8" s="379" t="s">
        <v>144</v>
      </c>
      <c r="D8" s="379" t="s">
        <v>147</v>
      </c>
      <c r="E8" s="379" t="s">
        <v>146</v>
      </c>
      <c r="F8" s="616">
        <v>4</v>
      </c>
      <c r="G8" s="616"/>
      <c r="H8" s="613">
        <v>5</v>
      </c>
      <c r="I8" s="613"/>
      <c r="J8" s="613">
        <v>6</v>
      </c>
      <c r="K8" s="613"/>
      <c r="L8" s="387">
        <v>7</v>
      </c>
    </row>
    <row r="9" spans="2:106" s="52" customFormat="1" ht="9" customHeight="1">
      <c r="B9" s="312"/>
      <c r="C9" s="384"/>
      <c r="D9" s="384"/>
      <c r="E9" s="384"/>
      <c r="F9" s="385"/>
      <c r="G9" s="385"/>
      <c r="H9" s="384"/>
      <c r="I9" s="384"/>
      <c r="J9" s="384"/>
      <c r="K9" s="384"/>
      <c r="L9" s="384"/>
    </row>
    <row r="10" spans="2:106" s="54" customFormat="1" ht="15" customHeight="1">
      <c r="B10" s="43" t="s">
        <v>597</v>
      </c>
      <c r="C10" s="67">
        <v>122.08</v>
      </c>
      <c r="D10" s="67">
        <v>118.88</v>
      </c>
      <c r="E10" s="67">
        <v>115.67</v>
      </c>
      <c r="F10" s="67"/>
      <c r="G10" s="67">
        <v>98.86</v>
      </c>
      <c r="H10" s="204"/>
      <c r="I10" s="67">
        <v>16.8</v>
      </c>
      <c r="J10" s="204"/>
      <c r="K10" s="67">
        <v>3.21</v>
      </c>
      <c r="L10" s="67">
        <v>3.2</v>
      </c>
      <c r="M10" s="71"/>
    </row>
    <row r="11" spans="2:106" s="54" customFormat="1" ht="15" customHeight="1">
      <c r="B11" s="43">
        <v>2021</v>
      </c>
      <c r="C11" s="67">
        <v>102.85</v>
      </c>
      <c r="D11" s="67">
        <v>100.46</v>
      </c>
      <c r="E11" s="67">
        <v>97.69</v>
      </c>
      <c r="F11" s="67"/>
      <c r="G11" s="67">
        <v>84.44</v>
      </c>
      <c r="H11" s="204"/>
      <c r="I11" s="67">
        <v>13.24</v>
      </c>
      <c r="J11" s="204"/>
      <c r="K11" s="67">
        <v>2.77</v>
      </c>
      <c r="L11" s="67">
        <v>2.39</v>
      </c>
      <c r="M11" s="71"/>
    </row>
    <row r="12" spans="2:106" s="54" customFormat="1" ht="15" customHeight="1">
      <c r="B12" s="43">
        <v>2020</v>
      </c>
      <c r="C12" s="67">
        <v>96.25</v>
      </c>
      <c r="D12" s="67">
        <v>93.88</v>
      </c>
      <c r="E12" s="67">
        <v>91.38</v>
      </c>
      <c r="F12" s="67"/>
      <c r="G12" s="67">
        <v>79.55</v>
      </c>
      <c r="H12" s="204"/>
      <c r="I12" s="67">
        <v>11.83</v>
      </c>
      <c r="J12" s="204"/>
      <c r="K12" s="67">
        <v>2.5</v>
      </c>
      <c r="L12" s="67">
        <v>2.37</v>
      </c>
      <c r="M12" s="71"/>
    </row>
    <row r="13" spans="2:106" s="54" customFormat="1" ht="15" customHeight="1">
      <c r="B13" s="43">
        <v>2019</v>
      </c>
      <c r="C13" s="67">
        <v>100.38</v>
      </c>
      <c r="D13" s="67">
        <v>97.58</v>
      </c>
      <c r="E13" s="67">
        <v>95.34</v>
      </c>
      <c r="F13" s="67"/>
      <c r="G13" s="67">
        <v>83.65</v>
      </c>
      <c r="H13" s="204"/>
      <c r="I13" s="67">
        <v>11.69</v>
      </c>
      <c r="J13" s="204"/>
      <c r="K13" s="67">
        <v>2.2400000000000002</v>
      </c>
      <c r="L13" s="67">
        <v>2.8</v>
      </c>
      <c r="M13" s="71"/>
    </row>
    <row r="14" spans="2:106" s="54" customFormat="1" ht="15" customHeight="1">
      <c r="B14" s="43">
        <v>2018</v>
      </c>
      <c r="C14" s="67">
        <v>103.92</v>
      </c>
      <c r="D14" s="67">
        <v>101.6</v>
      </c>
      <c r="E14" s="67">
        <v>99.18</v>
      </c>
      <c r="F14" s="67"/>
      <c r="G14" s="67">
        <v>87.67</v>
      </c>
      <c r="H14" s="204"/>
      <c r="I14" s="67">
        <v>11.52</v>
      </c>
      <c r="J14" s="204"/>
      <c r="K14" s="67">
        <v>2.41</v>
      </c>
      <c r="L14" s="67">
        <v>2.33</v>
      </c>
      <c r="M14" s="71"/>
    </row>
    <row r="15" spans="2:106" s="54" customFormat="1" ht="15" customHeight="1">
      <c r="B15" s="43">
        <v>2017</v>
      </c>
      <c r="C15" s="67">
        <v>98.95</v>
      </c>
      <c r="D15" s="67">
        <v>96.88</v>
      </c>
      <c r="E15" s="67">
        <v>94.77</v>
      </c>
      <c r="F15" s="67"/>
      <c r="G15" s="67">
        <v>81.86</v>
      </c>
      <c r="H15" s="204"/>
      <c r="I15" s="67">
        <v>12.91</v>
      </c>
      <c r="J15" s="204"/>
      <c r="K15" s="67">
        <v>2.1</v>
      </c>
      <c r="L15" s="67">
        <v>2.08</v>
      </c>
      <c r="M15" s="71"/>
    </row>
    <row r="16" spans="2:106" s="54" customFormat="1" ht="15" customHeight="1">
      <c r="B16" s="43">
        <v>2016</v>
      </c>
      <c r="C16" s="67">
        <v>97.91</v>
      </c>
      <c r="D16" s="67">
        <v>95.68</v>
      </c>
      <c r="E16" s="67">
        <v>93.65</v>
      </c>
      <c r="F16" s="67"/>
      <c r="G16" s="67">
        <v>82.23</v>
      </c>
      <c r="H16" s="204"/>
      <c r="I16" s="67">
        <v>11.43</v>
      </c>
      <c r="J16" s="204"/>
      <c r="K16" s="67">
        <v>2.0299999999999998</v>
      </c>
      <c r="L16" s="67">
        <v>2.23</v>
      </c>
      <c r="M16" s="71"/>
    </row>
    <row r="17" spans="2:13" s="54" customFormat="1" ht="15" customHeight="1">
      <c r="B17" s="43">
        <v>2015</v>
      </c>
      <c r="C17" s="67">
        <v>97.63</v>
      </c>
      <c r="D17" s="67">
        <v>95.446744815345298</v>
      </c>
      <c r="E17" s="67">
        <v>93.665350710085988</v>
      </c>
      <c r="F17" s="67"/>
      <c r="G17" s="67">
        <v>81.175030746063655</v>
      </c>
      <c r="H17" s="204"/>
      <c r="I17" s="67">
        <v>12.490319964022333</v>
      </c>
      <c r="J17" s="204"/>
      <c r="K17" s="67">
        <v>1.7813941052593136</v>
      </c>
      <c r="L17" s="67">
        <v>2.1824338546349034</v>
      </c>
      <c r="M17" s="71"/>
    </row>
    <row r="18" spans="2:13" s="54" customFormat="1" ht="15" customHeight="1">
      <c r="B18" s="43">
        <v>2014</v>
      </c>
      <c r="C18" s="67">
        <v>86.51</v>
      </c>
      <c r="D18" s="67">
        <v>84.696531654695505</v>
      </c>
      <c r="E18" s="67">
        <v>83.064244467598357</v>
      </c>
      <c r="F18" s="67"/>
      <c r="G18" s="67">
        <v>71.304031518302565</v>
      </c>
      <c r="H18" s="204"/>
      <c r="I18" s="67">
        <v>11.760212949295786</v>
      </c>
      <c r="J18" s="204"/>
      <c r="K18" s="67">
        <v>1.6322871870971478</v>
      </c>
      <c r="L18" s="67">
        <v>1.8151781121916604</v>
      </c>
      <c r="M18" s="71"/>
    </row>
    <row r="19" spans="2:13" s="54" customFormat="1" ht="15" customHeight="1">
      <c r="B19" s="45">
        <v>2013</v>
      </c>
      <c r="C19" s="46">
        <v>99.56</v>
      </c>
      <c r="D19" s="46">
        <v>97.6829060116834</v>
      </c>
      <c r="E19" s="46">
        <v>95.779272154272121</v>
      </c>
      <c r="F19" s="46"/>
      <c r="G19" s="46">
        <v>83.419187726061239</v>
      </c>
      <c r="H19" s="46"/>
      <c r="I19" s="46">
        <v>12.360084428210886</v>
      </c>
      <c r="J19" s="46"/>
      <c r="K19" s="46">
        <v>1.9036338574112774</v>
      </c>
      <c r="L19" s="46">
        <v>1.8783150746123576</v>
      </c>
      <c r="M19" s="71"/>
    </row>
    <row r="20" spans="2:13" s="54" customFormat="1" ht="15" customHeight="1">
      <c r="B20" s="45">
        <v>2012</v>
      </c>
      <c r="C20" s="46">
        <v>99.79</v>
      </c>
      <c r="D20" s="46">
        <v>97.752134687752473</v>
      </c>
      <c r="E20" s="46">
        <v>95.682088222037535</v>
      </c>
      <c r="F20" s="46"/>
      <c r="G20" s="46">
        <v>79.654349196461069</v>
      </c>
      <c r="H20" s="46"/>
      <c r="I20" s="46">
        <v>16.027739025576462</v>
      </c>
      <c r="J20" s="46"/>
      <c r="K20" s="46">
        <v>2.0700464657149342</v>
      </c>
      <c r="L20" s="46">
        <v>2.0360403008712114</v>
      </c>
      <c r="M20" s="71"/>
    </row>
    <row r="21" spans="2:13" s="54" customFormat="1" ht="15" customHeight="1">
      <c r="B21" s="45">
        <v>2011</v>
      </c>
      <c r="C21" s="46">
        <v>101.56</v>
      </c>
      <c r="D21" s="46">
        <v>99.516430950375053</v>
      </c>
      <c r="E21" s="46">
        <v>97.320806507902347</v>
      </c>
      <c r="F21" s="46"/>
      <c r="G21" s="46">
        <v>82.470379923765023</v>
      </c>
      <c r="H21" s="46"/>
      <c r="I21" s="46">
        <v>14.850426584137324</v>
      </c>
      <c r="J21" s="46"/>
      <c r="K21" s="46">
        <v>2.1956244424727092</v>
      </c>
      <c r="L21" s="46">
        <v>2.0422890963895814</v>
      </c>
      <c r="M21" s="71"/>
    </row>
    <row r="22" spans="2:13" s="54" customFormat="1" ht="15" customHeight="1">
      <c r="B22" s="43">
        <v>2010</v>
      </c>
      <c r="C22" s="67">
        <v>106.98</v>
      </c>
      <c r="D22" s="67">
        <v>104.77287658065981</v>
      </c>
      <c r="E22" s="67">
        <v>102.35312923641123</v>
      </c>
      <c r="F22" s="67"/>
      <c r="G22" s="67">
        <v>86.515644612912112</v>
      </c>
      <c r="H22" s="204"/>
      <c r="I22" s="67">
        <v>15.837484623499131</v>
      </c>
      <c r="J22" s="204"/>
      <c r="K22" s="67">
        <v>2.4197473442485657</v>
      </c>
      <c r="L22" s="67">
        <v>2.2054700051781282</v>
      </c>
      <c r="M22" s="71"/>
    </row>
    <row r="23" spans="2:13" s="54" customFormat="1" ht="15" customHeight="1">
      <c r="B23" s="43">
        <v>2009</v>
      </c>
      <c r="C23" s="67">
        <v>92.33</v>
      </c>
      <c r="D23" s="67">
        <v>90.064044853539357</v>
      </c>
      <c r="E23" s="67">
        <v>87.980263024351231</v>
      </c>
      <c r="F23" s="67"/>
      <c r="G23" s="67">
        <v>71.736650115015081</v>
      </c>
      <c r="H23" s="204"/>
      <c r="I23" s="67">
        <v>16.243612909336154</v>
      </c>
      <c r="J23" s="204"/>
      <c r="K23" s="67">
        <v>2.0837818291881232</v>
      </c>
      <c r="L23" s="67">
        <v>2.2689468950198854</v>
      </c>
      <c r="M23" s="71"/>
    </row>
    <row r="24" spans="2:13" s="54" customFormat="1" ht="15" customHeight="1">
      <c r="B24" s="43">
        <v>2008</v>
      </c>
      <c r="C24" s="67">
        <v>96.23</v>
      </c>
      <c r="D24" s="67">
        <v>93.654397954055966</v>
      </c>
      <c r="E24" s="67">
        <v>91.462837357698021</v>
      </c>
      <c r="F24" s="67"/>
      <c r="G24" s="67">
        <v>72.204283416011222</v>
      </c>
      <c r="H24" s="204"/>
      <c r="I24" s="67">
        <v>19.258553941686802</v>
      </c>
      <c r="J24" s="204"/>
      <c r="K24" s="67">
        <v>2.1915605963579519</v>
      </c>
      <c r="L24" s="67">
        <v>2.5775458547841721</v>
      </c>
      <c r="M24" s="71"/>
    </row>
    <row r="25" spans="2:13" s="54" customFormat="1" ht="15" customHeight="1">
      <c r="B25" s="43">
        <v>2007</v>
      </c>
      <c r="C25" s="67">
        <v>86.68</v>
      </c>
      <c r="D25" s="67">
        <v>84.378391088361681</v>
      </c>
      <c r="E25" s="67">
        <v>82.524984431036714</v>
      </c>
      <c r="F25" s="67"/>
      <c r="G25" s="67">
        <v>62.26720544661751</v>
      </c>
      <c r="H25" s="204"/>
      <c r="I25" s="67">
        <v>20.257778984419215</v>
      </c>
      <c r="J25" s="204"/>
      <c r="K25" s="67">
        <v>1.8534066573249737</v>
      </c>
      <c r="L25" s="67">
        <v>2.2980062911546311</v>
      </c>
      <c r="M25" s="71"/>
    </row>
    <row r="26" spans="2:13" s="54" customFormat="1" ht="15" customHeight="1">
      <c r="B26" s="43">
        <v>2006</v>
      </c>
      <c r="C26" s="67">
        <v>89.66</v>
      </c>
      <c r="D26" s="67">
        <v>87.337234119587905</v>
      </c>
      <c r="E26" s="67">
        <v>85.554774359447961</v>
      </c>
      <c r="F26" s="67"/>
      <c r="G26" s="67">
        <v>68.022517013580924</v>
      </c>
      <c r="H26" s="204"/>
      <c r="I26" s="67">
        <v>17.532257345867038</v>
      </c>
      <c r="J26" s="204"/>
      <c r="K26" s="67">
        <v>1.782459760139941</v>
      </c>
      <c r="L26" s="67">
        <v>2.3189700348969708</v>
      </c>
      <c r="M26" s="71"/>
    </row>
    <row r="27" spans="2:13" s="54" customFormat="1" ht="15" customHeight="1">
      <c r="B27" s="43">
        <v>2005</v>
      </c>
      <c r="C27" s="67">
        <v>88.24</v>
      </c>
      <c r="D27" s="67">
        <v>85.810342523497411</v>
      </c>
      <c r="E27" s="67">
        <v>84.182851005616016</v>
      </c>
      <c r="F27" s="67"/>
      <c r="G27" s="67">
        <v>67.601878726326063</v>
      </c>
      <c r="H27" s="204"/>
      <c r="I27" s="67">
        <v>16.580972279289959</v>
      </c>
      <c r="J27" s="204"/>
      <c r="K27" s="67">
        <v>1.6274915178814002</v>
      </c>
      <c r="L27" s="67">
        <v>2.4290676933579074</v>
      </c>
      <c r="M27" s="71"/>
    </row>
    <row r="28" spans="2:13" s="54" customFormat="1" ht="15" customHeight="1">
      <c r="B28" s="43">
        <v>2004</v>
      </c>
      <c r="C28" s="67">
        <v>90.41</v>
      </c>
      <c r="D28" s="67">
        <v>88.435589318160794</v>
      </c>
      <c r="E28" s="67">
        <v>87.081789517304173</v>
      </c>
      <c r="F28" s="67"/>
      <c r="G28" s="67">
        <v>69.011304020292243</v>
      </c>
      <c r="H28" s="204"/>
      <c r="I28" s="67">
        <v>18.070485497011923</v>
      </c>
      <c r="J28" s="204"/>
      <c r="K28" s="67">
        <v>1.3537998008566223</v>
      </c>
      <c r="L28" s="67">
        <v>1.9695086693110819</v>
      </c>
      <c r="M28" s="71"/>
    </row>
    <row r="29" spans="2:13" s="54" customFormat="1" ht="15" customHeight="1">
      <c r="B29" s="45">
        <v>2003</v>
      </c>
      <c r="C29" s="68">
        <v>75.19</v>
      </c>
      <c r="D29" s="68">
        <v>73.209287093877251</v>
      </c>
      <c r="E29" s="68">
        <v>71.967494928569053</v>
      </c>
      <c r="F29" s="67"/>
      <c r="G29" s="67">
        <v>54.606916674980631</v>
      </c>
      <c r="H29" s="204"/>
      <c r="I29" s="68">
        <v>17.360578253588415</v>
      </c>
      <c r="J29" s="204"/>
      <c r="K29" s="68">
        <v>1.2417921653082005</v>
      </c>
      <c r="L29" s="68">
        <v>1.9846587322655593</v>
      </c>
      <c r="M29" s="71"/>
    </row>
    <row r="30" spans="2:13" s="54" customFormat="1" ht="15" customHeight="1">
      <c r="B30" s="45">
        <v>2002</v>
      </c>
      <c r="C30" s="68">
        <v>71.02</v>
      </c>
      <c r="D30" s="68">
        <v>69.099397227722847</v>
      </c>
      <c r="E30" s="68">
        <v>67.944620658191027</v>
      </c>
      <c r="F30" s="67"/>
      <c r="G30" s="67">
        <v>50.381498870738504</v>
      </c>
      <c r="H30" s="204"/>
      <c r="I30" s="68">
        <v>17.563121787452523</v>
      </c>
      <c r="J30" s="204"/>
      <c r="K30" s="68">
        <v>1.1547765695318277</v>
      </c>
      <c r="L30" s="68">
        <v>1.9173579672036081</v>
      </c>
      <c r="M30" s="71"/>
    </row>
    <row r="31" spans="2:13" s="54" customFormat="1" ht="15" customHeight="1">
      <c r="B31" s="45">
        <v>2001</v>
      </c>
      <c r="C31" s="68">
        <v>76.61</v>
      </c>
      <c r="D31" s="68">
        <v>74.836292571852141</v>
      </c>
      <c r="E31" s="68">
        <v>73.747520711190774</v>
      </c>
      <c r="F31" s="67"/>
      <c r="G31" s="67">
        <v>53.193609826408711</v>
      </c>
      <c r="H31" s="204"/>
      <c r="I31" s="68">
        <v>20.553910884782066</v>
      </c>
      <c r="J31" s="204"/>
      <c r="K31" s="68">
        <v>1.0887718606613739</v>
      </c>
      <c r="L31" s="68">
        <v>1.7725002378506596</v>
      </c>
      <c r="M31" s="71"/>
    </row>
    <row r="32" spans="2:13" s="54" customFormat="1" ht="15" customHeight="1">
      <c r="B32" s="45">
        <v>2000</v>
      </c>
      <c r="C32" s="68">
        <v>74.62</v>
      </c>
      <c r="D32" s="68">
        <v>72.822379290331924</v>
      </c>
      <c r="E32" s="68">
        <v>71.755972527857182</v>
      </c>
      <c r="F32" s="67"/>
      <c r="G32" s="67">
        <v>54.082722897489205</v>
      </c>
      <c r="H32" s="204"/>
      <c r="I32" s="68">
        <v>17.673249630367977</v>
      </c>
      <c r="J32" s="204"/>
      <c r="K32" s="68">
        <v>1.0664067624747238</v>
      </c>
      <c r="L32" s="68">
        <v>1.8006836000570838</v>
      </c>
      <c r="M32" s="71"/>
    </row>
    <row r="33" spans="2:13" s="54" customFormat="1" ht="15" customHeight="1">
      <c r="B33" s="45">
        <v>1999</v>
      </c>
      <c r="C33" s="68">
        <v>69.33</v>
      </c>
      <c r="D33" s="68">
        <v>66.451969781072648</v>
      </c>
      <c r="E33" s="68">
        <v>65.620079612832782</v>
      </c>
      <c r="F33" s="67"/>
      <c r="G33" s="67">
        <v>50.580609132951594</v>
      </c>
      <c r="H33" s="204"/>
      <c r="I33" s="68">
        <v>15.039470479881199</v>
      </c>
      <c r="J33" s="204"/>
      <c r="K33" s="68">
        <v>0.83189016823985984</v>
      </c>
      <c r="L33" s="68">
        <v>2.8825117979737822</v>
      </c>
      <c r="M33" s="71"/>
    </row>
    <row r="34" spans="2:13" s="54" customFormat="1" ht="15" customHeight="1">
      <c r="B34" s="45">
        <v>1998</v>
      </c>
      <c r="C34" s="68">
        <v>74.11</v>
      </c>
      <c r="D34" s="68">
        <v>71.090993687217406</v>
      </c>
      <c r="E34" s="68">
        <v>70.000920096709663</v>
      </c>
      <c r="F34" s="67"/>
      <c r="G34" s="67">
        <v>51.357210521093805</v>
      </c>
      <c r="H34" s="204"/>
      <c r="I34" s="68">
        <v>18.643709575615862</v>
      </c>
      <c r="J34" s="204"/>
      <c r="K34" s="68">
        <v>1.0900735905077432</v>
      </c>
      <c r="L34" s="68">
        <v>3.0165827486993209</v>
      </c>
      <c r="M34" s="71"/>
    </row>
    <row r="35" spans="2:13" s="14" customFormat="1" ht="15" customHeight="1">
      <c r="B35" s="45">
        <v>1997</v>
      </c>
      <c r="C35" s="68">
        <v>78.62</v>
      </c>
      <c r="D35" s="68">
        <v>75.283129403049287</v>
      </c>
      <c r="E35" s="68">
        <v>73.878872698537393</v>
      </c>
      <c r="F35" s="67"/>
      <c r="G35" s="67">
        <v>52.620034462645428</v>
      </c>
      <c r="H35" s="204"/>
      <c r="I35" s="68">
        <v>21.258838235891968</v>
      </c>
      <c r="J35" s="204"/>
      <c r="K35" s="68">
        <v>1.4042567045118994</v>
      </c>
      <c r="L35" s="68">
        <v>3.3402770132492465</v>
      </c>
    </row>
    <row r="36" spans="2:13" s="14" customFormat="1" ht="15" customHeight="1">
      <c r="B36" s="45">
        <v>1996</v>
      </c>
      <c r="C36" s="68">
        <v>84.95</v>
      </c>
      <c r="D36" s="68">
        <v>81.8421279331601</v>
      </c>
      <c r="E36" s="68">
        <v>80.392281870178891</v>
      </c>
      <c r="F36" s="67"/>
      <c r="G36" s="67">
        <v>58.548017901764446</v>
      </c>
      <c r="H36" s="204"/>
      <c r="I36" s="68">
        <v>21.844263968414456</v>
      </c>
      <c r="J36" s="204"/>
      <c r="K36" s="68">
        <v>1.4498460629812104</v>
      </c>
      <c r="L36" s="68">
        <v>3.1097305832001925</v>
      </c>
    </row>
    <row r="37" spans="2:13" s="14" customFormat="1" ht="15" customHeight="1">
      <c r="B37" s="45">
        <v>1995</v>
      </c>
      <c r="C37" s="68">
        <v>77.22</v>
      </c>
      <c r="D37" s="68">
        <v>73.597354300996713</v>
      </c>
      <c r="E37" s="68">
        <v>72.021835478471004</v>
      </c>
      <c r="F37" s="67"/>
      <c r="G37" s="67">
        <v>52.01671860823182</v>
      </c>
      <c r="H37" s="204"/>
      <c r="I37" s="68">
        <v>20.005116870239188</v>
      </c>
      <c r="J37" s="204"/>
      <c r="K37" s="68">
        <v>1.5755188225256889</v>
      </c>
      <c r="L37" s="68">
        <v>3.6201703349561938</v>
      </c>
    </row>
    <row r="38" spans="2:13" s="14" customFormat="1" ht="9" customHeight="1">
      <c r="B38" s="45"/>
      <c r="C38" s="46"/>
      <c r="D38" s="46"/>
      <c r="E38" s="46"/>
      <c r="F38" s="44"/>
      <c r="G38" s="44"/>
      <c r="H38" s="276"/>
      <c r="I38" s="46"/>
      <c r="J38" s="276"/>
      <c r="K38" s="46"/>
      <c r="L38" s="46"/>
    </row>
    <row r="39" spans="2:13" s="14" customFormat="1" ht="3" customHeight="1"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</row>
    <row r="40" spans="2:13" s="14" customFormat="1" ht="5.25" customHeight="1"/>
    <row r="41" spans="2:13">
      <c r="B41" s="518" t="s">
        <v>538</v>
      </c>
      <c r="C41" s="518"/>
      <c r="D41" s="518"/>
      <c r="E41" s="518"/>
      <c r="F41" s="518"/>
      <c r="G41" s="518"/>
      <c r="H41" s="518"/>
      <c r="I41" s="518"/>
      <c r="J41" s="518"/>
      <c r="K41" s="518"/>
      <c r="L41" s="518"/>
    </row>
    <row r="42" spans="2:13">
      <c r="C42" s="55"/>
      <c r="D42" s="55"/>
      <c r="G42" s="55"/>
    </row>
    <row r="43" spans="2:13">
      <c r="C43" s="55"/>
      <c r="D43" s="55"/>
      <c r="G43" s="55"/>
    </row>
    <row r="44" spans="2:13">
      <c r="C44" s="55"/>
      <c r="D44" s="55"/>
      <c r="G44" s="55"/>
    </row>
    <row r="45" spans="2:13">
      <c r="C45" s="55"/>
      <c r="D45" s="55"/>
    </row>
    <row r="46" spans="2:13">
      <c r="C46" s="55"/>
      <c r="D46" s="55"/>
    </row>
    <row r="47" spans="2:13">
      <c r="C47" s="55"/>
      <c r="D47" s="55"/>
    </row>
    <row r="48" spans="2:13">
      <c r="C48" s="55"/>
      <c r="D48" s="55"/>
    </row>
    <row r="49" spans="3:4">
      <c r="C49" s="55"/>
      <c r="D49" s="55"/>
    </row>
    <row r="50" spans="3:4">
      <c r="C50" s="55"/>
      <c r="D50" s="55"/>
    </row>
    <row r="51" spans="3:4">
      <c r="C51" s="55"/>
      <c r="D51" s="55"/>
    </row>
    <row r="52" spans="3:4">
      <c r="C52" s="55"/>
      <c r="D52" s="55"/>
    </row>
    <row r="53" spans="3:4">
      <c r="C53" s="55"/>
      <c r="D53" s="55"/>
    </row>
    <row r="54" spans="3:4">
      <c r="C54" s="55"/>
      <c r="D54" s="55"/>
    </row>
    <row r="55" spans="3:4">
      <c r="C55" s="55"/>
    </row>
    <row r="56" spans="3:4">
      <c r="C56" s="55"/>
    </row>
    <row r="57" spans="3:4">
      <c r="C57" s="55"/>
    </row>
    <row r="58" spans="3:4">
      <c r="C58" s="55"/>
    </row>
    <row r="59" spans="3:4">
      <c r="C59" s="55"/>
    </row>
    <row r="60" spans="3:4">
      <c r="C60" s="55"/>
    </row>
    <row r="61" spans="3:4">
      <c r="C61" s="55"/>
    </row>
    <row r="62" spans="3:4">
      <c r="C62" s="55"/>
    </row>
    <row r="63" spans="3:4">
      <c r="C63" s="55"/>
    </row>
    <row r="64" spans="3:4">
      <c r="C64" s="55"/>
    </row>
    <row r="65" spans="3:3">
      <c r="C65" s="55"/>
    </row>
    <row r="66" spans="3:3">
      <c r="C66" s="55"/>
    </row>
    <row r="67" spans="3:3">
      <c r="C67" s="55"/>
    </row>
    <row r="68" spans="3:3">
      <c r="C68" s="55"/>
    </row>
    <row r="69" spans="3:3">
      <c r="C69" s="55"/>
    </row>
    <row r="70" spans="3:3">
      <c r="C70" s="55"/>
    </row>
    <row r="71" spans="3:3">
      <c r="C71" s="55"/>
    </row>
    <row r="72" spans="3:3">
      <c r="C72" s="55"/>
    </row>
    <row r="73" spans="3:3">
      <c r="C73" s="55"/>
    </row>
    <row r="74" spans="3:3">
      <c r="C74" s="55"/>
    </row>
    <row r="75" spans="3:3">
      <c r="C75" s="55"/>
    </row>
    <row r="76" spans="3:3">
      <c r="C76" s="55"/>
    </row>
    <row r="77" spans="3:3">
      <c r="C77" s="55"/>
    </row>
    <row r="78" spans="3:3">
      <c r="C78" s="55"/>
    </row>
    <row r="79" spans="3:3">
      <c r="C79" s="55"/>
    </row>
    <row r="80" spans="3:3">
      <c r="C80" s="55"/>
    </row>
    <row r="81" spans="3:3">
      <c r="C81" s="55"/>
    </row>
    <row r="82" spans="3:3">
      <c r="C82" s="55"/>
    </row>
    <row r="83" spans="3:3">
      <c r="C83" s="55"/>
    </row>
    <row r="84" spans="3:3">
      <c r="C84" s="55"/>
    </row>
    <row r="85" spans="3:3">
      <c r="C85" s="55"/>
    </row>
    <row r="86" spans="3:3">
      <c r="C86" s="55"/>
    </row>
    <row r="87" spans="3:3">
      <c r="C87" s="55"/>
    </row>
    <row r="88" spans="3:3">
      <c r="C88" s="55"/>
    </row>
    <row r="89" spans="3:3">
      <c r="C89" s="55"/>
    </row>
    <row r="90" spans="3:3">
      <c r="C90" s="55"/>
    </row>
    <row r="91" spans="3:3">
      <c r="C91" s="55"/>
    </row>
    <row r="92" spans="3:3">
      <c r="C92" s="55"/>
    </row>
    <row r="93" spans="3:3">
      <c r="C93" s="55"/>
    </row>
    <row r="94" spans="3:3">
      <c r="C94" s="55"/>
    </row>
    <row r="95" spans="3:3">
      <c r="C95" s="55"/>
    </row>
    <row r="96" spans="3:3">
      <c r="C96" s="55"/>
    </row>
    <row r="97" spans="3:3">
      <c r="C97" s="55"/>
    </row>
    <row r="98" spans="3:3">
      <c r="C98" s="55"/>
    </row>
    <row r="99" spans="3:3">
      <c r="C99" s="55"/>
    </row>
    <row r="100" spans="3:3">
      <c r="C100" s="55"/>
    </row>
    <row r="101" spans="3:3">
      <c r="C101" s="55"/>
    </row>
    <row r="102" spans="3:3">
      <c r="C102" s="55"/>
    </row>
    <row r="103" spans="3:3">
      <c r="C103" s="55"/>
    </row>
    <row r="104" spans="3:3">
      <c r="C104" s="55"/>
    </row>
    <row r="105" spans="3:3">
      <c r="C105" s="55"/>
    </row>
    <row r="106" spans="3:3">
      <c r="C106" s="55"/>
    </row>
    <row r="107" spans="3:3">
      <c r="C107" s="55"/>
    </row>
    <row r="108" spans="3:3">
      <c r="C108" s="55"/>
    </row>
    <row r="109" spans="3:3">
      <c r="C109" s="55"/>
    </row>
    <row r="110" spans="3:3">
      <c r="C110" s="55"/>
    </row>
    <row r="111" spans="3:3">
      <c r="C111" s="55"/>
    </row>
    <row r="112" spans="3:3">
      <c r="C112" s="55"/>
    </row>
    <row r="113" spans="3:3">
      <c r="C113" s="55"/>
    </row>
    <row r="114" spans="3:3">
      <c r="C114" s="55"/>
    </row>
    <row r="115" spans="3:3">
      <c r="C115" s="55"/>
    </row>
    <row r="116" spans="3:3">
      <c r="C116" s="55"/>
    </row>
    <row r="117" spans="3:3">
      <c r="C117" s="55"/>
    </row>
    <row r="118" spans="3:3">
      <c r="C118" s="55"/>
    </row>
    <row r="119" spans="3:3">
      <c r="C119" s="55"/>
    </row>
    <row r="120" spans="3:3">
      <c r="C120" s="55"/>
    </row>
    <row r="121" spans="3:3">
      <c r="C121" s="55"/>
    </row>
    <row r="122" spans="3:3">
      <c r="C122" s="55"/>
    </row>
    <row r="123" spans="3:3">
      <c r="C123" s="55"/>
    </row>
    <row r="124" spans="3:3">
      <c r="C124" s="55"/>
    </row>
    <row r="125" spans="3:3">
      <c r="C125" s="55"/>
    </row>
    <row r="126" spans="3:3">
      <c r="C126" s="55"/>
    </row>
    <row r="127" spans="3:3">
      <c r="C127" s="55"/>
    </row>
    <row r="128" spans="3:3">
      <c r="C128" s="55"/>
    </row>
    <row r="129" spans="3:3">
      <c r="C129" s="55"/>
    </row>
    <row r="130" spans="3:3">
      <c r="C130" s="55"/>
    </row>
    <row r="131" spans="3:3">
      <c r="C131" s="55"/>
    </row>
    <row r="132" spans="3:3">
      <c r="C132" s="55"/>
    </row>
    <row r="133" spans="3:3">
      <c r="C133" s="55"/>
    </row>
    <row r="134" spans="3:3">
      <c r="C134" s="55"/>
    </row>
    <row r="135" spans="3:3">
      <c r="C135" s="55"/>
    </row>
    <row r="136" spans="3:3">
      <c r="C136" s="55"/>
    </row>
    <row r="137" spans="3:3">
      <c r="C137" s="55"/>
    </row>
    <row r="138" spans="3:3">
      <c r="C138" s="55"/>
    </row>
  </sheetData>
  <mergeCells count="16">
    <mergeCell ref="B41:L41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6" type="noConversion"/>
  <hyperlinks>
    <hyperlink ref="N2" location="Indice!A1" tooltip="(voltar ao índice)" display="Indice!A1" xr:uid="{00000000-0004-0000-1A00-000000000000}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5">
    <pageSetUpPr fitToPage="1"/>
  </sheetPr>
  <dimension ref="B1:DE142"/>
  <sheetViews>
    <sheetView showGridLines="0" zoomScaleNormal="100" workbookViewId="0">
      <pane xSplit="2" ySplit="8" topLeftCell="C9" activePane="bottomRight" state="frozen"/>
      <selection activeCell="R2" sqref="R2"/>
      <selection pane="topRight" activeCell="R2" sqref="R2"/>
      <selection pane="bottomLeft" activeCell="R2" sqref="R2"/>
      <selection pane="bottomRight" activeCell="N2" sqref="N2"/>
    </sheetView>
  </sheetViews>
  <sheetFormatPr defaultColWidth="7" defaultRowHeight="11.25"/>
  <cols>
    <col min="1" max="1" width="7" style="34"/>
    <col min="2" max="11" width="10" style="34" customWidth="1"/>
    <col min="12" max="12" width="10.42578125" style="34" customWidth="1"/>
    <col min="13" max="13" width="7" style="34"/>
    <col min="14" max="14" width="14.5703125" style="34" bestFit="1" customWidth="1"/>
    <col min="15" max="16384" width="7" style="34"/>
  </cols>
  <sheetData>
    <row r="1" spans="2:109" ht="21" customHeight="1">
      <c r="B1" s="530" t="s">
        <v>608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</row>
    <row r="2" spans="2:109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596</v>
      </c>
    </row>
    <row r="3" spans="2:109" ht="13.5" customHeight="1">
      <c r="B3" s="32" t="s">
        <v>222</v>
      </c>
      <c r="C3" s="47"/>
      <c r="D3" s="48"/>
      <c r="F3" s="47"/>
      <c r="G3" s="48"/>
      <c r="I3" s="47"/>
      <c r="J3" s="48"/>
      <c r="K3" s="608" t="s">
        <v>240</v>
      </c>
      <c r="L3" s="608"/>
      <c r="M3" s="48"/>
      <c r="O3" s="47"/>
      <c r="P3" s="48"/>
      <c r="R3" s="47"/>
      <c r="S3" s="48"/>
      <c r="U3" s="47"/>
      <c r="V3" s="48"/>
      <c r="X3" s="47"/>
      <c r="Y3" s="48"/>
      <c r="AA3" s="47"/>
      <c r="AB3" s="48"/>
      <c r="AD3" s="47"/>
      <c r="AE3" s="48"/>
      <c r="AG3" s="47"/>
      <c r="AH3" s="48"/>
      <c r="AJ3" s="47"/>
      <c r="AK3" s="48"/>
      <c r="AM3" s="47"/>
      <c r="AN3" s="48"/>
      <c r="AP3" s="47"/>
      <c r="AQ3" s="48"/>
      <c r="AS3" s="47"/>
      <c r="AT3" s="48"/>
      <c r="AV3" s="47"/>
      <c r="AW3" s="48"/>
      <c r="AY3" s="47"/>
      <c r="AZ3" s="48"/>
      <c r="BB3" s="47"/>
      <c r="BC3" s="48"/>
      <c r="BE3" s="47"/>
      <c r="BF3" s="48"/>
      <c r="BH3" s="47"/>
      <c r="BI3" s="48"/>
      <c r="BK3" s="47"/>
      <c r="BL3" s="48"/>
      <c r="BN3" s="47"/>
      <c r="BO3" s="48"/>
      <c r="BQ3" s="47"/>
      <c r="BR3" s="48"/>
      <c r="BT3" s="47"/>
      <c r="BU3" s="48"/>
      <c r="BW3" s="47"/>
      <c r="BX3" s="48"/>
      <c r="BZ3" s="47"/>
      <c r="CA3" s="48"/>
      <c r="CC3" s="47"/>
      <c r="CD3" s="48"/>
      <c r="CF3" s="47"/>
      <c r="CG3" s="48"/>
      <c r="CI3" s="47"/>
      <c r="CJ3" s="48"/>
      <c r="CL3" s="47"/>
      <c r="CM3" s="48"/>
      <c r="CO3" s="47"/>
      <c r="CP3" s="48"/>
      <c r="CR3" s="47"/>
      <c r="CS3" s="48"/>
      <c r="CU3" s="47"/>
      <c r="CV3" s="48"/>
      <c r="CX3" s="47"/>
      <c r="CY3" s="48"/>
      <c r="DA3" s="47"/>
      <c r="DB3" s="48"/>
      <c r="DD3" s="47"/>
      <c r="DE3" s="48"/>
    </row>
    <row r="4" spans="2:109" s="50" customFormat="1" ht="18" customHeight="1">
      <c r="B4" s="536" t="s">
        <v>118</v>
      </c>
      <c r="C4" s="617" t="s">
        <v>274</v>
      </c>
      <c r="D4" s="617"/>
      <c r="E4" s="617"/>
      <c r="F4" s="617"/>
      <c r="G4" s="617"/>
      <c r="H4" s="617"/>
      <c r="I4" s="617"/>
      <c r="J4" s="617"/>
      <c r="K4" s="617"/>
      <c r="L4" s="618"/>
    </row>
    <row r="5" spans="2:109" s="50" customFormat="1" ht="18" customHeight="1">
      <c r="B5" s="533"/>
      <c r="C5" s="610" t="s">
        <v>14</v>
      </c>
      <c r="D5" s="610" t="s">
        <v>125</v>
      </c>
      <c r="E5" s="610"/>
      <c r="F5" s="610"/>
      <c r="G5" s="610"/>
      <c r="H5" s="610"/>
      <c r="I5" s="610" t="s">
        <v>278</v>
      </c>
      <c r="J5" s="610"/>
      <c r="K5" s="610"/>
      <c r="L5" s="614"/>
    </row>
    <row r="6" spans="2:109" s="50" customFormat="1" ht="18" customHeight="1">
      <c r="B6" s="533"/>
      <c r="C6" s="556"/>
      <c r="D6" s="610" t="s">
        <v>14</v>
      </c>
      <c r="E6" s="610" t="s">
        <v>130</v>
      </c>
      <c r="F6" s="610"/>
      <c r="G6" s="610"/>
      <c r="H6" s="610"/>
      <c r="I6" s="610" t="s">
        <v>14</v>
      </c>
      <c r="J6" s="610" t="s">
        <v>133</v>
      </c>
      <c r="K6" s="610" t="s">
        <v>134</v>
      </c>
      <c r="L6" s="614" t="s">
        <v>277</v>
      </c>
    </row>
    <row r="7" spans="2:109" s="50" customFormat="1" ht="25.5" customHeight="1">
      <c r="B7" s="533"/>
      <c r="C7" s="556"/>
      <c r="D7" s="610"/>
      <c r="E7" s="390" t="s">
        <v>15</v>
      </c>
      <c r="F7" s="390" t="s">
        <v>16</v>
      </c>
      <c r="G7" s="390" t="s">
        <v>177</v>
      </c>
      <c r="H7" s="390" t="s">
        <v>136</v>
      </c>
      <c r="I7" s="610"/>
      <c r="J7" s="610"/>
      <c r="K7" s="610"/>
      <c r="L7" s="614"/>
    </row>
    <row r="8" spans="2:109" s="50" customFormat="1">
      <c r="B8" s="537"/>
      <c r="C8" s="379" t="s">
        <v>144</v>
      </c>
      <c r="D8" s="379">
        <v>1</v>
      </c>
      <c r="E8" s="379">
        <v>3</v>
      </c>
      <c r="F8" s="379">
        <v>4</v>
      </c>
      <c r="G8" s="379">
        <v>5</v>
      </c>
      <c r="H8" s="379">
        <v>6</v>
      </c>
      <c r="I8" s="379" t="s">
        <v>145</v>
      </c>
      <c r="J8" s="379">
        <v>8</v>
      </c>
      <c r="K8" s="379">
        <v>9</v>
      </c>
      <c r="L8" s="387">
        <v>10</v>
      </c>
    </row>
    <row r="9" spans="2:109" s="50" customFormat="1" ht="9" customHeight="1">
      <c r="B9" s="312"/>
      <c r="C9" s="384"/>
      <c r="D9" s="384"/>
      <c r="E9" s="384"/>
      <c r="F9" s="384"/>
      <c r="G9" s="384"/>
      <c r="H9" s="384"/>
      <c r="I9" s="384"/>
      <c r="J9" s="384"/>
      <c r="K9" s="384"/>
      <c r="L9" s="384"/>
    </row>
    <row r="10" spans="2:109" s="54" customFormat="1" ht="15" customHeight="1">
      <c r="B10" s="43" t="s">
        <v>597</v>
      </c>
      <c r="C10" s="67">
        <v>16.8</v>
      </c>
      <c r="D10" s="67">
        <v>12.06</v>
      </c>
      <c r="E10" s="67">
        <v>2.46</v>
      </c>
      <c r="F10" s="67">
        <v>0.91</v>
      </c>
      <c r="G10" s="67">
        <v>0.71</v>
      </c>
      <c r="H10" s="67">
        <v>7.69</v>
      </c>
      <c r="I10" s="67">
        <v>4.75</v>
      </c>
      <c r="J10" s="67">
        <v>0.97</v>
      </c>
      <c r="K10" s="67">
        <v>3.18</v>
      </c>
      <c r="L10" s="67">
        <v>0.6</v>
      </c>
    </row>
    <row r="11" spans="2:109" s="54" customFormat="1" ht="15" customHeight="1">
      <c r="B11" s="43">
        <v>2021</v>
      </c>
      <c r="C11" s="67">
        <v>13.24</v>
      </c>
      <c r="D11" s="67">
        <v>9.77</v>
      </c>
      <c r="E11" s="67">
        <v>2.31</v>
      </c>
      <c r="F11" s="67">
        <v>0.89</v>
      </c>
      <c r="G11" s="67">
        <v>0.57999999999999996</v>
      </c>
      <c r="H11" s="67">
        <v>5.73</v>
      </c>
      <c r="I11" s="67">
        <v>3.47</v>
      </c>
      <c r="J11" s="67">
        <v>0.87</v>
      </c>
      <c r="K11" s="67">
        <v>2.1800000000000002</v>
      </c>
      <c r="L11" s="67">
        <v>0.42</v>
      </c>
    </row>
    <row r="12" spans="2:109" s="54" customFormat="1" ht="15" customHeight="1">
      <c r="B12" s="43">
        <v>2020</v>
      </c>
      <c r="C12" s="67">
        <v>11.83</v>
      </c>
      <c r="D12" s="67">
        <v>8.9499999999999993</v>
      </c>
      <c r="E12" s="67">
        <v>2.09</v>
      </c>
      <c r="F12" s="67">
        <v>1.19</v>
      </c>
      <c r="G12" s="67">
        <v>0.31</v>
      </c>
      <c r="H12" s="67">
        <v>5.09</v>
      </c>
      <c r="I12" s="67">
        <v>2.89</v>
      </c>
      <c r="J12" s="67">
        <v>0.76</v>
      </c>
      <c r="K12" s="67">
        <v>1.75</v>
      </c>
      <c r="L12" s="67">
        <v>0.37</v>
      </c>
    </row>
    <row r="13" spans="2:109" s="54" customFormat="1" ht="15" customHeight="1">
      <c r="B13" s="43">
        <v>2019</v>
      </c>
      <c r="C13" s="67">
        <v>11.69</v>
      </c>
      <c r="D13" s="67">
        <v>8.9700000000000006</v>
      </c>
      <c r="E13" s="67">
        <v>2.23</v>
      </c>
      <c r="F13" s="67">
        <v>1.1599999999999999</v>
      </c>
      <c r="G13" s="67">
        <v>0.33</v>
      </c>
      <c r="H13" s="67">
        <v>4.97</v>
      </c>
      <c r="I13" s="67">
        <v>2.73</v>
      </c>
      <c r="J13" s="67">
        <v>0.89</v>
      </c>
      <c r="K13" s="67">
        <v>1.57</v>
      </c>
      <c r="L13" s="67">
        <v>0.27</v>
      </c>
    </row>
    <row r="14" spans="2:109" s="54" customFormat="1" ht="15" customHeight="1">
      <c r="B14" s="43">
        <v>2018</v>
      </c>
      <c r="C14" s="67">
        <v>11.52</v>
      </c>
      <c r="D14" s="67">
        <v>8.65</v>
      </c>
      <c r="E14" s="67">
        <v>1.45</v>
      </c>
      <c r="F14" s="67">
        <v>1.04</v>
      </c>
      <c r="G14" s="67">
        <v>0.34</v>
      </c>
      <c r="H14" s="67">
        <v>5.12</v>
      </c>
      <c r="I14" s="67">
        <v>2.86</v>
      </c>
      <c r="J14" s="67">
        <v>1.02</v>
      </c>
      <c r="K14" s="67">
        <v>1.61</v>
      </c>
      <c r="L14" s="67">
        <v>0.23</v>
      </c>
    </row>
    <row r="15" spans="2:109" s="54" customFormat="1" ht="15" customHeight="1">
      <c r="B15" s="43">
        <v>2017</v>
      </c>
      <c r="C15" s="67">
        <v>12.91</v>
      </c>
      <c r="D15" s="67">
        <v>9.2899999999999991</v>
      </c>
      <c r="E15" s="67">
        <v>1.67</v>
      </c>
      <c r="F15" s="67">
        <v>1.05</v>
      </c>
      <c r="G15" s="67">
        <v>0.34</v>
      </c>
      <c r="H15" s="67">
        <v>5.35</v>
      </c>
      <c r="I15" s="67">
        <v>3.62</v>
      </c>
      <c r="J15" s="67">
        <v>0.92</v>
      </c>
      <c r="K15" s="67">
        <v>2.4300000000000002</v>
      </c>
      <c r="L15" s="67">
        <v>0.28000000000000003</v>
      </c>
    </row>
    <row r="16" spans="2:109" s="54" customFormat="1" ht="15" customHeight="1">
      <c r="B16" s="43">
        <v>2016</v>
      </c>
      <c r="C16" s="67">
        <v>11.43</v>
      </c>
      <c r="D16" s="67">
        <v>8.6</v>
      </c>
      <c r="E16" s="67">
        <v>1.71</v>
      </c>
      <c r="F16" s="67">
        <v>0.69</v>
      </c>
      <c r="G16" s="67">
        <v>0.31</v>
      </c>
      <c r="H16" s="67">
        <v>5</v>
      </c>
      <c r="I16" s="67">
        <v>2.82</v>
      </c>
      <c r="J16" s="67">
        <v>0.87</v>
      </c>
      <c r="K16" s="67">
        <v>1.76</v>
      </c>
      <c r="L16" s="67">
        <v>0.19</v>
      </c>
    </row>
    <row r="17" spans="2:12" s="54" customFormat="1" ht="15" customHeight="1">
      <c r="B17" s="43">
        <v>2015</v>
      </c>
      <c r="C17" s="67">
        <v>12.490319964022333</v>
      </c>
      <c r="D17" s="67">
        <v>9.0232997696340131</v>
      </c>
      <c r="E17" s="67">
        <v>1.8360313116880775</v>
      </c>
      <c r="F17" s="67">
        <v>1.1177792612372051</v>
      </c>
      <c r="G17" s="67">
        <v>0.34207989687609353</v>
      </c>
      <c r="H17" s="67">
        <v>5.4237555075593065</v>
      </c>
      <c r="I17" s="67">
        <v>3.4670201943883212</v>
      </c>
      <c r="J17" s="67">
        <v>0.96057985668072088</v>
      </c>
      <c r="K17" s="67">
        <v>2.3096978831852364</v>
      </c>
      <c r="L17" s="67">
        <v>0.19674245452236416</v>
      </c>
    </row>
    <row r="18" spans="2:12" s="54" customFormat="1" ht="15" customHeight="1">
      <c r="B18" s="43">
        <v>2014</v>
      </c>
      <c r="C18" s="67">
        <v>11.760212949295786</v>
      </c>
      <c r="D18" s="67">
        <v>8.6188641732137317</v>
      </c>
      <c r="E18" s="67">
        <v>1.8316630001968952</v>
      </c>
      <c r="F18" s="67">
        <v>1.025657894736842</v>
      </c>
      <c r="G18" s="67">
        <v>0.28608054582828674</v>
      </c>
      <c r="H18" s="67">
        <v>5.1341075813040531</v>
      </c>
      <c r="I18" s="67">
        <v>3.1413487760820553</v>
      </c>
      <c r="J18" s="67">
        <v>0.96067176308868818</v>
      </c>
      <c r="K18" s="67">
        <v>2.0414833889364878</v>
      </c>
      <c r="L18" s="67">
        <v>0.13919362405687907</v>
      </c>
    </row>
    <row r="19" spans="2:12" s="54" customFormat="1" ht="15" customHeight="1">
      <c r="B19" s="43">
        <v>2013</v>
      </c>
      <c r="C19" s="67">
        <v>12.360084428210886</v>
      </c>
      <c r="D19" s="67">
        <v>8.6953075196253646</v>
      </c>
      <c r="E19" s="67">
        <v>1.6144412567880913</v>
      </c>
      <c r="F19" s="67">
        <v>1.2696127110228401</v>
      </c>
      <c r="G19" s="67">
        <v>0.24445554183965573</v>
      </c>
      <c r="H19" s="67">
        <v>5.3164546460181867</v>
      </c>
      <c r="I19" s="67">
        <v>3.6647769085855217</v>
      </c>
      <c r="J19" s="67">
        <v>0.73638872394828703</v>
      </c>
      <c r="K19" s="67">
        <v>2.7983636408310666</v>
      </c>
      <c r="L19" s="67">
        <v>0.13002454380616824</v>
      </c>
    </row>
    <row r="20" spans="2:12" s="54" customFormat="1" ht="15" customHeight="1">
      <c r="B20" s="43">
        <v>2012</v>
      </c>
      <c r="C20" s="67">
        <v>16.027739025576462</v>
      </c>
      <c r="D20" s="67">
        <v>11.933734700402812</v>
      </c>
      <c r="E20" s="67">
        <v>1.9160934466255244</v>
      </c>
      <c r="F20" s="67">
        <v>4.2412055335968386</v>
      </c>
      <c r="G20" s="67">
        <v>0.27268810326922993</v>
      </c>
      <c r="H20" s="67">
        <v>5.2433364457551805</v>
      </c>
      <c r="I20" s="67">
        <v>4.0940043251736471</v>
      </c>
      <c r="J20" s="67">
        <v>0.65517941569924976</v>
      </c>
      <c r="K20" s="67">
        <v>3.2809469413562899</v>
      </c>
      <c r="L20" s="67">
        <v>0.15787796811810711</v>
      </c>
    </row>
    <row r="21" spans="2:12" s="54" customFormat="1" ht="15" customHeight="1">
      <c r="B21" s="43">
        <v>2011</v>
      </c>
      <c r="C21" s="67">
        <v>14.850426584137324</v>
      </c>
      <c r="D21" s="67">
        <v>11.984763662014844</v>
      </c>
      <c r="E21" s="67">
        <v>1.7289039782492812</v>
      </c>
      <c r="F21" s="67">
        <v>4.2902770780856425</v>
      </c>
      <c r="G21" s="67">
        <v>0.27170735161288356</v>
      </c>
      <c r="H21" s="67">
        <v>5.45980150675154</v>
      </c>
      <c r="I21" s="67">
        <v>2.8656629221224796</v>
      </c>
      <c r="J21" s="67">
        <v>0.70834346726132325</v>
      </c>
      <c r="K21" s="67">
        <v>2.0111718964922822</v>
      </c>
      <c r="L21" s="67">
        <v>0.1461475583688743</v>
      </c>
    </row>
    <row r="22" spans="2:12" s="54" customFormat="1" ht="15" customHeight="1">
      <c r="B22" s="43">
        <v>2010</v>
      </c>
      <c r="C22" s="67">
        <v>15.837484623499131</v>
      </c>
      <c r="D22" s="67">
        <v>12.749390245858235</v>
      </c>
      <c r="E22" s="67">
        <v>1.856222718195033</v>
      </c>
      <c r="F22" s="67">
        <v>4.7036235662148078</v>
      </c>
      <c r="G22" s="67">
        <v>0.29358424228351593</v>
      </c>
      <c r="H22" s="67">
        <v>5.6445207916857969</v>
      </c>
      <c r="I22" s="67">
        <v>3.0880943776408971</v>
      </c>
      <c r="J22" s="67">
        <v>0.72441224546243854</v>
      </c>
      <c r="K22" s="67">
        <v>2.2225004006230966</v>
      </c>
      <c r="L22" s="67">
        <v>0.14118173155536198</v>
      </c>
    </row>
    <row r="23" spans="2:12" s="54" customFormat="1" ht="15" customHeight="1">
      <c r="B23" s="43">
        <v>2009</v>
      </c>
      <c r="C23" s="67">
        <v>16.243612909336154</v>
      </c>
      <c r="D23" s="67">
        <v>13.322683713810219</v>
      </c>
      <c r="E23" s="67">
        <v>2.0296345854820128</v>
      </c>
      <c r="F23" s="67">
        <v>3.9381172839506169</v>
      </c>
      <c r="G23" s="67">
        <v>0.22710463733777464</v>
      </c>
      <c r="H23" s="67">
        <v>5.5922701969528372</v>
      </c>
      <c r="I23" s="67">
        <v>2.9209291955259342</v>
      </c>
      <c r="J23" s="67">
        <v>0.61104474878784287</v>
      </c>
      <c r="K23" s="67">
        <v>2.1920823888150722</v>
      </c>
      <c r="L23" s="67">
        <v>0.11780205792301893</v>
      </c>
    </row>
    <row r="24" spans="2:12" s="54" customFormat="1" ht="15" customHeight="1">
      <c r="B24" s="43">
        <v>2008</v>
      </c>
      <c r="C24" s="67">
        <v>19.258553941686802</v>
      </c>
      <c r="D24" s="67">
        <v>16.491838478811246</v>
      </c>
      <c r="E24" s="67">
        <v>2.4101863498659601</v>
      </c>
      <c r="F24" s="67">
        <v>4.7028454452405315</v>
      </c>
      <c r="G24" s="67">
        <v>0.25059455791406654</v>
      </c>
      <c r="H24" s="67">
        <v>6.9120458336748731</v>
      </c>
      <c r="I24" s="67">
        <v>2.766715462875557</v>
      </c>
      <c r="J24" s="67">
        <v>0.64772171239807552</v>
      </c>
      <c r="K24" s="67">
        <v>2.020014805432889</v>
      </c>
      <c r="L24" s="67">
        <v>9.8978945044592814E-2</v>
      </c>
    </row>
    <row r="25" spans="2:12" s="54" customFormat="1" ht="15" customHeight="1">
      <c r="B25" s="43">
        <v>2007</v>
      </c>
      <c r="C25" s="67">
        <v>20.257778984419215</v>
      </c>
      <c r="D25" s="67">
        <v>17.555765040015345</v>
      </c>
      <c r="E25" s="67">
        <v>1.6647775881481697</v>
      </c>
      <c r="F25" s="67">
        <v>4.3965369059656219</v>
      </c>
      <c r="G25" s="67">
        <v>0.38746703032977148</v>
      </c>
      <c r="H25" s="67">
        <v>8.4320639545414284</v>
      </c>
      <c r="I25" s="67">
        <v>2.7020139444038684</v>
      </c>
      <c r="J25" s="67">
        <v>0.64973171970113897</v>
      </c>
      <c r="K25" s="67">
        <v>1.9539686819931534</v>
      </c>
      <c r="L25" s="67">
        <v>9.8313542709576082E-2</v>
      </c>
    </row>
    <row r="26" spans="2:12" s="54" customFormat="1" ht="15" customHeight="1">
      <c r="B26" s="43">
        <v>2006</v>
      </c>
      <c r="C26" s="67">
        <v>17.532257345867038</v>
      </c>
      <c r="D26" s="67">
        <v>15.191909773732066</v>
      </c>
      <c r="E26" s="67">
        <v>2.2744186359290413</v>
      </c>
      <c r="F26" s="67">
        <v>4.7255636743215028</v>
      </c>
      <c r="G26" s="67">
        <v>0.46361183584652305</v>
      </c>
      <c r="H26" s="67">
        <v>5.7752358032802995</v>
      </c>
      <c r="I26" s="67">
        <v>2.3403475721349705</v>
      </c>
      <c r="J26" s="67">
        <v>0.57782940026526686</v>
      </c>
      <c r="K26" s="67">
        <v>1.6738726121610061</v>
      </c>
      <c r="L26" s="67">
        <v>8.86455597086971E-2</v>
      </c>
    </row>
    <row r="27" spans="2:12" s="54" customFormat="1" ht="15" customHeight="1">
      <c r="B27" s="43">
        <v>2005</v>
      </c>
      <c r="C27" s="67">
        <v>16.580972279289959</v>
      </c>
      <c r="D27" s="67">
        <v>13.867001594050064</v>
      </c>
      <c r="E27" s="67">
        <v>2.872539572821212</v>
      </c>
      <c r="F27" s="67">
        <v>4.2903377686796311</v>
      </c>
      <c r="G27" s="67">
        <v>0.44005908895630336</v>
      </c>
      <c r="H27" s="67">
        <v>4.2133395947119903</v>
      </c>
      <c r="I27" s="67">
        <v>2.7139706852398944</v>
      </c>
      <c r="J27" s="67">
        <v>0.63366411553725321</v>
      </c>
      <c r="K27" s="67">
        <v>1.9779410287218462</v>
      </c>
      <c r="L27" s="67">
        <v>0.10236554098079494</v>
      </c>
    </row>
    <row r="28" spans="2:12" s="54" customFormat="1" ht="15" customHeight="1">
      <c r="B28" s="43">
        <v>2004</v>
      </c>
      <c r="C28" s="67">
        <v>18.070485497011923</v>
      </c>
      <c r="D28" s="67">
        <v>15.078447348040308</v>
      </c>
      <c r="E28" s="67">
        <v>2.3614235289932113</v>
      </c>
      <c r="F28" s="67">
        <v>6.5087353986795327</v>
      </c>
      <c r="G28" s="67">
        <v>0.52063065079536974</v>
      </c>
      <c r="H28" s="67">
        <v>3.5818198504822889</v>
      </c>
      <c r="I28" s="67">
        <v>2.9920381489716181</v>
      </c>
      <c r="J28" s="67">
        <v>0.73254503390104153</v>
      </c>
      <c r="K28" s="67">
        <v>2.1523611552128057</v>
      </c>
      <c r="L28" s="67">
        <v>0.10713195985777108</v>
      </c>
    </row>
    <row r="29" spans="2:12" s="54" customFormat="1" ht="15" customHeight="1">
      <c r="B29" s="45">
        <v>2003</v>
      </c>
      <c r="C29" s="68">
        <v>17.360578253588415</v>
      </c>
      <c r="D29" s="68">
        <v>13.375900642557781</v>
      </c>
      <c r="E29" s="68">
        <v>1.9146911642197035</v>
      </c>
      <c r="F29" s="68">
        <v>6.0087168610816546</v>
      </c>
      <c r="G29" s="68">
        <v>0.54429651883002617</v>
      </c>
      <c r="H29" s="68">
        <v>2.926817956317334</v>
      </c>
      <c r="I29" s="68">
        <v>3.9846776110306323</v>
      </c>
      <c r="J29" s="68">
        <v>0.89377504680359809</v>
      </c>
      <c r="K29" s="68">
        <v>2.9649480434803901</v>
      </c>
      <c r="L29" s="68">
        <v>0.12595452074664401</v>
      </c>
    </row>
    <row r="30" spans="2:12" s="54" customFormat="1" ht="15" customHeight="1">
      <c r="B30" s="45">
        <v>2002</v>
      </c>
      <c r="C30" s="68">
        <v>17.563121787452523</v>
      </c>
      <c r="D30" s="68">
        <v>13.740238515698962</v>
      </c>
      <c r="E30" s="68">
        <v>1.5382361730402816</v>
      </c>
      <c r="F30" s="68">
        <v>6.4316700610997959</v>
      </c>
      <c r="G30" s="68">
        <v>0.63608869183313621</v>
      </c>
      <c r="H30" s="68">
        <v>3.1100817139834609</v>
      </c>
      <c r="I30" s="68">
        <v>3.8228832717535588</v>
      </c>
      <c r="J30" s="68">
        <v>1.0817149580787595</v>
      </c>
      <c r="K30" s="68">
        <v>2.6324247636310472</v>
      </c>
      <c r="L30" s="68">
        <v>0.10874355004375186</v>
      </c>
    </row>
    <row r="31" spans="2:12" s="54" customFormat="1" ht="15" customHeight="1">
      <c r="B31" s="45">
        <v>2001</v>
      </c>
      <c r="C31" s="68">
        <v>20.553910884782066</v>
      </c>
      <c r="D31" s="68">
        <v>16.518949052879353</v>
      </c>
      <c r="E31" s="68">
        <v>1.2140545216876617</v>
      </c>
      <c r="F31" s="68">
        <v>8.6009985096870345</v>
      </c>
      <c r="G31" s="68">
        <v>0.82948284288574836</v>
      </c>
      <c r="H31" s="68">
        <v>3.7015572032477042</v>
      </c>
      <c r="I31" s="68">
        <v>4.0349618319027138</v>
      </c>
      <c r="J31" s="68">
        <v>1.3312668917306771</v>
      </c>
      <c r="K31" s="68">
        <v>2.5981359794926067</v>
      </c>
      <c r="L31" s="68">
        <v>0.1055589606794297</v>
      </c>
    </row>
    <row r="32" spans="2:12" s="54" customFormat="1" ht="15" customHeight="1">
      <c r="B32" s="45">
        <v>2000</v>
      </c>
      <c r="C32" s="68">
        <v>17.673249630367977</v>
      </c>
      <c r="D32" s="68">
        <v>13.724921721049931</v>
      </c>
      <c r="E32" s="68">
        <v>1.1322038438032482</v>
      </c>
      <c r="F32" s="68">
        <v>5.8651699716713876</v>
      </c>
      <c r="G32" s="68">
        <v>0.74592355597289273</v>
      </c>
      <c r="H32" s="68">
        <v>3.6638632598675192</v>
      </c>
      <c r="I32" s="68">
        <v>3.9483279093180443</v>
      </c>
      <c r="J32" s="68">
        <v>1.4692171458687364</v>
      </c>
      <c r="K32" s="68">
        <v>2.4048866787215317</v>
      </c>
      <c r="L32" s="68">
        <v>7.4224084727776293E-2</v>
      </c>
    </row>
    <row r="33" spans="2:12" s="54" customFormat="1" ht="15" customHeight="1">
      <c r="B33" s="45">
        <v>1999</v>
      </c>
      <c r="C33" s="68">
        <v>15.039470479881199</v>
      </c>
      <c r="D33" s="68">
        <v>11.910978098744133</v>
      </c>
      <c r="E33" s="68">
        <v>1.3680975413844114</v>
      </c>
      <c r="F33" s="68">
        <v>4.0280126138919679</v>
      </c>
      <c r="G33" s="68">
        <v>0.6267995533453522</v>
      </c>
      <c r="H33" s="68">
        <v>3.2821758810345849</v>
      </c>
      <c r="I33" s="68">
        <v>3.1284923811370668</v>
      </c>
      <c r="J33" s="68">
        <v>1.5675546339539526</v>
      </c>
      <c r="K33" s="68">
        <v>1.4878296548493108</v>
      </c>
      <c r="L33" s="68">
        <v>7.3108092333803817E-2</v>
      </c>
    </row>
    <row r="34" spans="2:12" s="54" customFormat="1" ht="15" customHeight="1">
      <c r="B34" s="45">
        <v>1998</v>
      </c>
      <c r="C34" s="68">
        <v>18.643709575615862</v>
      </c>
      <c r="D34" s="68">
        <v>15.001363290774224</v>
      </c>
      <c r="E34" s="68">
        <v>1.795305173537634</v>
      </c>
      <c r="F34" s="68">
        <v>3.7966710611735475</v>
      </c>
      <c r="G34" s="68">
        <v>0.91049723380985426</v>
      </c>
      <c r="H34" s="68">
        <v>6.0121761551805095</v>
      </c>
      <c r="I34" s="68">
        <v>3.6423462848416377</v>
      </c>
      <c r="J34" s="68">
        <v>1.9075860023020126</v>
      </c>
      <c r="K34" s="68">
        <v>1.65945942263372</v>
      </c>
      <c r="L34" s="68">
        <v>7.5300859905905015E-2</v>
      </c>
    </row>
    <row r="35" spans="2:12" ht="15" customHeight="1">
      <c r="B35" s="45">
        <v>1997</v>
      </c>
      <c r="C35" s="204">
        <v>21.258838235891968</v>
      </c>
      <c r="D35" s="204">
        <v>17.126458116104754</v>
      </c>
      <c r="E35" s="204">
        <v>1.7897665138165704</v>
      </c>
      <c r="F35" s="204">
        <v>3.8582462968162101</v>
      </c>
      <c r="G35" s="204">
        <v>0.94707435014962005</v>
      </c>
      <c r="H35" s="204">
        <v>8.3339714495301855</v>
      </c>
      <c r="I35" s="204">
        <v>4.1323801197872134</v>
      </c>
      <c r="J35" s="68">
        <v>1.981982347815413</v>
      </c>
      <c r="K35" s="204">
        <v>2.0803858336433678</v>
      </c>
      <c r="L35" s="204">
        <v>7.001193832843236E-2</v>
      </c>
    </row>
    <row r="36" spans="2:12" ht="15" customHeight="1">
      <c r="B36" s="45">
        <v>1996</v>
      </c>
      <c r="C36" s="204">
        <v>21.844263968414456</v>
      </c>
      <c r="D36" s="204">
        <v>16.50162719256798</v>
      </c>
      <c r="E36" s="204">
        <v>2.3767197426420887</v>
      </c>
      <c r="F36" s="204">
        <v>3.4984096743506252</v>
      </c>
      <c r="G36" s="204">
        <v>0.81421097637844164</v>
      </c>
      <c r="H36" s="204">
        <v>7.8647108626699547</v>
      </c>
      <c r="I36" s="204">
        <v>5.3426367758464712</v>
      </c>
      <c r="J36" s="68">
        <v>2.1771917637206006</v>
      </c>
      <c r="K36" s="204">
        <v>3.1000419190420172</v>
      </c>
      <c r="L36" s="204">
        <v>6.5403093083853503E-2</v>
      </c>
    </row>
    <row r="37" spans="2:12" ht="15" customHeight="1">
      <c r="B37" s="45">
        <v>1995</v>
      </c>
      <c r="C37" s="204">
        <v>20.005116870239188</v>
      </c>
      <c r="D37" s="204">
        <v>15.101423860719775</v>
      </c>
      <c r="E37" s="204">
        <v>2.7868054994061988</v>
      </c>
      <c r="F37" s="204">
        <v>3.0899094650205758</v>
      </c>
      <c r="G37" s="204">
        <v>0.7259645524001308</v>
      </c>
      <c r="H37" s="204">
        <v>6.7880383533519808</v>
      </c>
      <c r="I37" s="204">
        <v>4.9036930095194116</v>
      </c>
      <c r="J37" s="68">
        <v>2.0440875498365316</v>
      </c>
      <c r="K37" s="204">
        <v>2.7864143007593496</v>
      </c>
      <c r="L37" s="204">
        <v>7.3191158923530231E-2</v>
      </c>
    </row>
    <row r="38" spans="2:12" ht="9" customHeight="1">
      <c r="B38" s="45"/>
      <c r="C38" s="276"/>
      <c r="D38" s="276"/>
      <c r="E38" s="276"/>
      <c r="F38" s="276"/>
      <c r="G38" s="276"/>
      <c r="H38" s="276"/>
      <c r="I38" s="276"/>
      <c r="J38" s="46"/>
      <c r="K38" s="276"/>
      <c r="L38" s="391"/>
    </row>
    <row r="39" spans="2:12" ht="3" customHeight="1">
      <c r="B39" s="388"/>
      <c r="C39" s="389"/>
      <c r="D39" s="389"/>
      <c r="E39" s="389"/>
      <c r="F39" s="389"/>
      <c r="G39" s="389"/>
      <c r="H39" s="389"/>
      <c r="I39" s="389"/>
      <c r="J39" s="383"/>
      <c r="K39" s="389"/>
      <c r="L39" s="392"/>
    </row>
    <row r="40" spans="2:12" ht="5.25" customHeight="1"/>
    <row r="41" spans="2:12" ht="12.75" customHeight="1">
      <c r="B41" s="518" t="s">
        <v>538</v>
      </c>
      <c r="C41" s="518"/>
      <c r="D41" s="518"/>
      <c r="E41" s="518"/>
      <c r="F41" s="518"/>
      <c r="G41" s="518"/>
      <c r="H41" s="518"/>
      <c r="I41" s="518"/>
      <c r="J41" s="518"/>
      <c r="K41" s="518"/>
      <c r="L41" s="518"/>
    </row>
    <row r="42" spans="2:12" ht="12.75" customHeight="1">
      <c r="C42" s="55"/>
      <c r="D42" s="55"/>
      <c r="E42" s="55"/>
      <c r="F42" s="55"/>
      <c r="G42" s="55"/>
    </row>
    <row r="43" spans="2:12" ht="12.75" customHeight="1">
      <c r="C43" s="55"/>
      <c r="D43" s="55"/>
      <c r="G43" s="55"/>
    </row>
    <row r="44" spans="2:12" ht="12.75" customHeight="1">
      <c r="C44" s="55"/>
      <c r="D44" s="55"/>
      <c r="G44" s="55"/>
    </row>
    <row r="45" spans="2:12" ht="12.75" customHeight="1">
      <c r="C45" s="55"/>
      <c r="D45" s="55"/>
      <c r="G45" s="55"/>
    </row>
    <row r="46" spans="2:12">
      <c r="C46" s="55"/>
      <c r="D46" s="55"/>
      <c r="G46" s="55"/>
    </row>
    <row r="47" spans="2:12">
      <c r="C47" s="55"/>
      <c r="D47" s="55"/>
      <c r="G47" s="55"/>
    </row>
    <row r="48" spans="2:12">
      <c r="C48" s="55"/>
      <c r="D48" s="55"/>
      <c r="G48" s="55"/>
    </row>
    <row r="49" spans="3:4">
      <c r="C49" s="55"/>
      <c r="D49" s="55"/>
    </row>
    <row r="50" spans="3:4">
      <c r="C50" s="55"/>
      <c r="D50" s="55"/>
    </row>
    <row r="51" spans="3:4">
      <c r="C51" s="55"/>
      <c r="D51" s="55"/>
    </row>
    <row r="52" spans="3:4">
      <c r="C52" s="55"/>
      <c r="D52" s="55"/>
    </row>
    <row r="53" spans="3:4">
      <c r="C53" s="55"/>
      <c r="D53" s="55"/>
    </row>
    <row r="54" spans="3:4">
      <c r="C54" s="55"/>
      <c r="D54" s="55"/>
    </row>
    <row r="55" spans="3:4">
      <c r="C55" s="55"/>
      <c r="D55" s="55"/>
    </row>
    <row r="56" spans="3:4">
      <c r="C56" s="55"/>
      <c r="D56" s="55"/>
    </row>
    <row r="57" spans="3:4">
      <c r="C57" s="55"/>
      <c r="D57" s="55"/>
    </row>
    <row r="58" spans="3:4">
      <c r="C58" s="55"/>
      <c r="D58" s="55"/>
    </row>
    <row r="59" spans="3:4">
      <c r="C59" s="55"/>
    </row>
    <row r="60" spans="3:4">
      <c r="C60" s="55"/>
    </row>
    <row r="61" spans="3:4">
      <c r="C61" s="55"/>
    </row>
    <row r="62" spans="3:4">
      <c r="C62" s="55"/>
    </row>
    <row r="63" spans="3:4">
      <c r="C63" s="55"/>
    </row>
    <row r="64" spans="3:4">
      <c r="C64" s="55"/>
    </row>
    <row r="65" spans="3:3">
      <c r="C65" s="55"/>
    </row>
    <row r="66" spans="3:3">
      <c r="C66" s="55"/>
    </row>
    <row r="67" spans="3:3">
      <c r="C67" s="55"/>
    </row>
    <row r="68" spans="3:3">
      <c r="C68" s="55"/>
    </row>
    <row r="69" spans="3:3">
      <c r="C69" s="55"/>
    </row>
    <row r="70" spans="3:3">
      <c r="C70" s="55"/>
    </row>
    <row r="71" spans="3:3">
      <c r="C71" s="55"/>
    </row>
    <row r="72" spans="3:3">
      <c r="C72" s="55"/>
    </row>
    <row r="73" spans="3:3">
      <c r="C73" s="55"/>
    </row>
    <row r="74" spans="3:3">
      <c r="C74" s="55"/>
    </row>
    <row r="75" spans="3:3">
      <c r="C75" s="55"/>
    </row>
    <row r="76" spans="3:3">
      <c r="C76" s="55"/>
    </row>
    <row r="77" spans="3:3">
      <c r="C77" s="55"/>
    </row>
    <row r="78" spans="3:3">
      <c r="C78" s="55"/>
    </row>
    <row r="79" spans="3:3">
      <c r="C79" s="55"/>
    </row>
    <row r="80" spans="3:3">
      <c r="C80" s="55"/>
    </row>
    <row r="81" spans="3:3">
      <c r="C81" s="55"/>
    </row>
    <row r="82" spans="3:3">
      <c r="C82" s="55"/>
    </row>
    <row r="83" spans="3:3">
      <c r="C83" s="55"/>
    </row>
    <row r="84" spans="3:3">
      <c r="C84" s="55"/>
    </row>
    <row r="85" spans="3:3">
      <c r="C85" s="55"/>
    </row>
    <row r="86" spans="3:3">
      <c r="C86" s="55"/>
    </row>
    <row r="87" spans="3:3">
      <c r="C87" s="55"/>
    </row>
    <row r="88" spans="3:3">
      <c r="C88" s="55"/>
    </row>
    <row r="89" spans="3:3">
      <c r="C89" s="55"/>
    </row>
    <row r="90" spans="3:3">
      <c r="C90" s="55"/>
    </row>
    <row r="91" spans="3:3">
      <c r="C91" s="55"/>
    </row>
    <row r="92" spans="3:3">
      <c r="C92" s="55"/>
    </row>
    <row r="93" spans="3:3">
      <c r="C93" s="55"/>
    </row>
    <row r="94" spans="3:3">
      <c r="C94" s="55"/>
    </row>
    <row r="95" spans="3:3">
      <c r="C95" s="55"/>
    </row>
    <row r="96" spans="3:3">
      <c r="C96" s="55"/>
    </row>
    <row r="97" spans="3:3">
      <c r="C97" s="55"/>
    </row>
    <row r="98" spans="3:3">
      <c r="C98" s="55"/>
    </row>
    <row r="99" spans="3:3">
      <c r="C99" s="55"/>
    </row>
    <row r="100" spans="3:3">
      <c r="C100" s="55"/>
    </row>
    <row r="101" spans="3:3">
      <c r="C101" s="55"/>
    </row>
    <row r="102" spans="3:3">
      <c r="C102" s="55"/>
    </row>
    <row r="103" spans="3:3">
      <c r="C103" s="55"/>
    </row>
    <row r="104" spans="3:3">
      <c r="C104" s="55"/>
    </row>
    <row r="105" spans="3:3">
      <c r="C105" s="55"/>
    </row>
    <row r="106" spans="3:3">
      <c r="C106" s="55"/>
    </row>
    <row r="107" spans="3:3">
      <c r="C107" s="55"/>
    </row>
    <row r="108" spans="3:3">
      <c r="C108" s="55"/>
    </row>
    <row r="109" spans="3:3">
      <c r="C109" s="55"/>
    </row>
    <row r="110" spans="3:3">
      <c r="C110" s="55"/>
    </row>
    <row r="111" spans="3:3">
      <c r="C111" s="55"/>
    </row>
    <row r="112" spans="3:3">
      <c r="C112" s="55"/>
    </row>
    <row r="113" spans="3:3">
      <c r="C113" s="55"/>
    </row>
    <row r="114" spans="3:3">
      <c r="C114" s="55"/>
    </row>
    <row r="115" spans="3:3">
      <c r="C115" s="55"/>
    </row>
    <row r="116" spans="3:3">
      <c r="C116" s="55"/>
    </row>
    <row r="117" spans="3:3">
      <c r="C117" s="55"/>
    </row>
    <row r="118" spans="3:3">
      <c r="C118" s="55"/>
    </row>
    <row r="119" spans="3:3">
      <c r="C119" s="55"/>
    </row>
    <row r="120" spans="3:3">
      <c r="C120" s="55"/>
    </row>
    <row r="121" spans="3:3">
      <c r="C121" s="55"/>
    </row>
    <row r="122" spans="3:3">
      <c r="C122" s="55"/>
    </row>
    <row r="123" spans="3:3">
      <c r="C123" s="55"/>
    </row>
    <row r="124" spans="3:3">
      <c r="C124" s="55"/>
    </row>
    <row r="125" spans="3:3">
      <c r="C125" s="55"/>
    </row>
    <row r="126" spans="3:3">
      <c r="C126" s="55"/>
    </row>
    <row r="127" spans="3:3">
      <c r="C127" s="55"/>
    </row>
    <row r="128" spans="3:3">
      <c r="C128" s="55"/>
    </row>
    <row r="129" spans="3:3">
      <c r="C129" s="55"/>
    </row>
    <row r="130" spans="3:3">
      <c r="C130" s="55"/>
    </row>
    <row r="131" spans="3:3">
      <c r="C131" s="55"/>
    </row>
    <row r="132" spans="3:3">
      <c r="C132" s="55"/>
    </row>
    <row r="133" spans="3:3">
      <c r="C133" s="55"/>
    </row>
    <row r="134" spans="3:3">
      <c r="C134" s="55"/>
    </row>
    <row r="135" spans="3:3">
      <c r="C135" s="55"/>
    </row>
    <row r="136" spans="3:3">
      <c r="C136" s="55"/>
    </row>
    <row r="137" spans="3:3">
      <c r="C137" s="55"/>
    </row>
    <row r="138" spans="3:3">
      <c r="C138" s="55"/>
    </row>
    <row r="139" spans="3:3">
      <c r="C139" s="55"/>
    </row>
    <row r="140" spans="3:3">
      <c r="C140" s="55"/>
    </row>
    <row r="141" spans="3:3">
      <c r="C141" s="55"/>
    </row>
    <row r="142" spans="3:3">
      <c r="C142" s="55"/>
    </row>
  </sheetData>
  <mergeCells count="14">
    <mergeCell ref="B41:L41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6" type="noConversion"/>
  <hyperlinks>
    <hyperlink ref="N2" location="Indice!A1" tooltip="(voltar ao índice)" display="Indice!A1" xr:uid="{00000000-0004-0000-1B00-000000000000}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6">
    <pageSetUpPr fitToPage="1"/>
  </sheetPr>
  <dimension ref="B1:EC54"/>
  <sheetViews>
    <sheetView showGridLines="0" zoomScaleNormal="100" workbookViewId="0">
      <pane xSplit="3" ySplit="8" topLeftCell="D9" activePane="bottomRight" state="frozen"/>
      <selection activeCell="R2" sqref="R2"/>
      <selection pane="topRight" activeCell="R2" sqref="R2"/>
      <selection pane="bottomLeft" activeCell="R2" sqref="R2"/>
      <selection pane="bottomRight" activeCell="AS2" sqref="AS2"/>
    </sheetView>
  </sheetViews>
  <sheetFormatPr defaultColWidth="7" defaultRowHeight="21" customHeight="1"/>
  <cols>
    <col min="1" max="1" width="7" style="34"/>
    <col min="2" max="3" width="6.42578125" style="34" customWidth="1"/>
    <col min="4" max="10" width="5.7109375" style="34" customWidth="1"/>
    <col min="11" max="11" width="5.5703125" style="34" customWidth="1"/>
    <col min="12" max="43" width="5.7109375" style="34" customWidth="1"/>
    <col min="44" max="44" width="7" style="34"/>
    <col min="45" max="45" width="14" style="34" customWidth="1"/>
    <col min="46" max="16384" width="7" style="34"/>
  </cols>
  <sheetData>
    <row r="1" spans="2:133" ht="21" customHeight="1">
      <c r="B1" s="530" t="s">
        <v>609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530"/>
      <c r="AO1" s="530"/>
      <c r="AP1" s="530"/>
      <c r="AQ1" s="530"/>
    </row>
    <row r="2" spans="2:133" ht="21" customHeight="1"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607"/>
      <c r="S2" s="607"/>
      <c r="T2" s="607"/>
      <c r="U2" s="607"/>
      <c r="V2" s="607"/>
      <c r="W2" s="607"/>
      <c r="AS2" s="430" t="s">
        <v>596</v>
      </c>
      <c r="AT2" s="430"/>
      <c r="AU2" s="430"/>
    </row>
    <row r="3" spans="2:133" ht="13.5" customHeight="1">
      <c r="B3" s="32" t="s">
        <v>222</v>
      </c>
      <c r="I3" s="47"/>
      <c r="J3" s="47"/>
      <c r="K3" s="47"/>
      <c r="L3" s="47"/>
      <c r="O3" s="47"/>
      <c r="P3" s="47"/>
      <c r="Q3" s="48"/>
      <c r="R3" s="48"/>
      <c r="AG3" s="47"/>
      <c r="AH3" s="48"/>
      <c r="AJ3" s="47"/>
      <c r="AK3" s="48"/>
      <c r="AM3" s="47"/>
      <c r="AN3" s="608" t="s">
        <v>240</v>
      </c>
      <c r="AO3" s="608"/>
      <c r="AP3" s="608"/>
      <c r="AQ3" s="608"/>
      <c r="AS3" s="47"/>
      <c r="AT3" s="48"/>
      <c r="AV3" s="47"/>
      <c r="AW3" s="48"/>
      <c r="AY3" s="47"/>
      <c r="AZ3" s="48"/>
      <c r="BB3" s="47"/>
      <c r="BC3" s="48"/>
      <c r="BE3" s="47"/>
      <c r="BF3" s="48"/>
      <c r="BH3" s="47"/>
      <c r="BI3" s="48"/>
      <c r="BK3" s="47"/>
      <c r="BL3" s="48"/>
      <c r="BN3" s="47"/>
      <c r="BO3" s="48"/>
      <c r="BQ3" s="47"/>
      <c r="BR3" s="48"/>
      <c r="BT3" s="47"/>
      <c r="BU3" s="48"/>
      <c r="BW3" s="47"/>
      <c r="BX3" s="48"/>
      <c r="BZ3" s="47"/>
      <c r="CA3" s="48"/>
      <c r="CC3" s="47"/>
      <c r="CD3" s="48"/>
      <c r="CF3" s="47"/>
      <c r="CG3" s="48"/>
      <c r="CI3" s="47"/>
      <c r="CJ3" s="48"/>
      <c r="CL3" s="47"/>
      <c r="CM3" s="48"/>
      <c r="CO3" s="47"/>
      <c r="CP3" s="48"/>
      <c r="CR3" s="47"/>
      <c r="CS3" s="48"/>
      <c r="CU3" s="47"/>
      <c r="CV3" s="48"/>
      <c r="CX3" s="47"/>
      <c r="CY3" s="48"/>
      <c r="DA3" s="47"/>
      <c r="DB3" s="48"/>
      <c r="DD3" s="47"/>
      <c r="DE3" s="48"/>
      <c r="DG3" s="47"/>
      <c r="DH3" s="48"/>
      <c r="DJ3" s="47"/>
      <c r="DK3" s="48"/>
      <c r="DM3" s="47"/>
      <c r="DN3" s="48"/>
      <c r="DP3" s="47"/>
      <c r="DQ3" s="48"/>
      <c r="DS3" s="47"/>
      <c r="DT3" s="48"/>
      <c r="DV3" s="47"/>
      <c r="DW3" s="48"/>
      <c r="DY3" s="47"/>
      <c r="DZ3" s="48"/>
      <c r="EB3" s="47"/>
      <c r="EC3" s="48"/>
    </row>
    <row r="4" spans="2:133" s="50" customFormat="1" ht="21.75" customHeight="1">
      <c r="B4" s="536" t="s">
        <v>118</v>
      </c>
      <c r="C4" s="555"/>
      <c r="D4" s="617" t="s">
        <v>273</v>
      </c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  <c r="AC4" s="617"/>
      <c r="AD4" s="617"/>
      <c r="AE4" s="617"/>
      <c r="AF4" s="617"/>
      <c r="AG4" s="617"/>
      <c r="AH4" s="617"/>
      <c r="AI4" s="617"/>
      <c r="AJ4" s="617"/>
      <c r="AK4" s="617"/>
      <c r="AL4" s="617"/>
      <c r="AM4" s="617"/>
      <c r="AN4" s="617"/>
      <c r="AO4" s="617"/>
      <c r="AP4" s="617"/>
      <c r="AQ4" s="618"/>
    </row>
    <row r="5" spans="2:133" s="50" customFormat="1" ht="21.75" customHeight="1">
      <c r="B5" s="533"/>
      <c r="C5" s="556"/>
      <c r="D5" s="610" t="s">
        <v>14</v>
      </c>
      <c r="E5" s="610"/>
      <c r="F5" s="610" t="s">
        <v>217</v>
      </c>
      <c r="G5" s="610"/>
      <c r="H5" s="610" t="s">
        <v>477</v>
      </c>
      <c r="I5" s="610"/>
      <c r="J5" s="610"/>
      <c r="K5" s="610"/>
      <c r="L5" s="610" t="s">
        <v>250</v>
      </c>
      <c r="M5" s="610"/>
      <c r="N5" s="610" t="s">
        <v>188</v>
      </c>
      <c r="O5" s="610"/>
      <c r="P5" s="610"/>
      <c r="Q5" s="610"/>
      <c r="R5" s="610"/>
      <c r="S5" s="610"/>
      <c r="T5" s="610"/>
      <c r="U5" s="610"/>
      <c r="V5" s="610" t="s">
        <v>122</v>
      </c>
      <c r="W5" s="610"/>
      <c r="X5" s="610" t="s">
        <v>123</v>
      </c>
      <c r="Y5" s="610"/>
      <c r="Z5" s="610"/>
      <c r="AA5" s="610"/>
      <c r="AB5" s="610"/>
      <c r="AC5" s="610"/>
      <c r="AD5" s="610"/>
      <c r="AE5" s="610"/>
      <c r="AF5" s="610"/>
      <c r="AG5" s="610"/>
      <c r="AH5" s="610"/>
      <c r="AI5" s="610"/>
      <c r="AJ5" s="610"/>
      <c r="AK5" s="610"/>
      <c r="AL5" s="610"/>
      <c r="AM5" s="610"/>
      <c r="AN5" s="610" t="s">
        <v>124</v>
      </c>
      <c r="AO5" s="610"/>
      <c r="AP5" s="610" t="s">
        <v>279</v>
      </c>
      <c r="AQ5" s="614"/>
    </row>
    <row r="6" spans="2:133" s="50" customFormat="1" ht="21.75" customHeight="1">
      <c r="B6" s="533"/>
      <c r="C6" s="556"/>
      <c r="D6" s="610"/>
      <c r="E6" s="610"/>
      <c r="F6" s="610"/>
      <c r="G6" s="610"/>
      <c r="H6" s="610" t="s">
        <v>14</v>
      </c>
      <c r="I6" s="610"/>
      <c r="J6" s="610" t="s">
        <v>436</v>
      </c>
      <c r="K6" s="610"/>
      <c r="L6" s="610"/>
      <c r="M6" s="610"/>
      <c r="N6" s="610" t="s">
        <v>14</v>
      </c>
      <c r="O6" s="610"/>
      <c r="P6" s="610" t="s">
        <v>126</v>
      </c>
      <c r="Q6" s="610"/>
      <c r="R6" s="610" t="s">
        <v>127</v>
      </c>
      <c r="S6" s="610"/>
      <c r="T6" s="621" t="s">
        <v>128</v>
      </c>
      <c r="U6" s="621"/>
      <c r="V6" s="610"/>
      <c r="W6" s="610"/>
      <c r="X6" s="610" t="s">
        <v>14</v>
      </c>
      <c r="Y6" s="610"/>
      <c r="Z6" s="610" t="s">
        <v>129</v>
      </c>
      <c r="AA6" s="610"/>
      <c r="AB6" s="610" t="s">
        <v>130</v>
      </c>
      <c r="AC6" s="610"/>
      <c r="AD6" s="610"/>
      <c r="AE6" s="610"/>
      <c r="AF6" s="610"/>
      <c r="AG6" s="610"/>
      <c r="AH6" s="610" t="s">
        <v>131</v>
      </c>
      <c r="AI6" s="610"/>
      <c r="AJ6" s="610" t="s">
        <v>216</v>
      </c>
      <c r="AK6" s="610"/>
      <c r="AL6" s="610" t="s">
        <v>132</v>
      </c>
      <c r="AM6" s="610"/>
      <c r="AN6" s="610"/>
      <c r="AO6" s="610"/>
      <c r="AP6" s="610"/>
      <c r="AQ6" s="614"/>
    </row>
    <row r="7" spans="2:133" s="50" customFormat="1" ht="24.75" customHeight="1">
      <c r="B7" s="533"/>
      <c r="C7" s="556"/>
      <c r="D7" s="610"/>
      <c r="E7" s="610"/>
      <c r="F7" s="610"/>
      <c r="G7" s="610"/>
      <c r="H7" s="610"/>
      <c r="I7" s="610"/>
      <c r="J7" s="610"/>
      <c r="K7" s="610"/>
      <c r="L7" s="610"/>
      <c r="M7" s="610"/>
      <c r="N7" s="610"/>
      <c r="O7" s="610"/>
      <c r="P7" s="610"/>
      <c r="Q7" s="610"/>
      <c r="R7" s="610"/>
      <c r="S7" s="610"/>
      <c r="T7" s="621" t="s">
        <v>135</v>
      </c>
      <c r="U7" s="621"/>
      <c r="V7" s="610"/>
      <c r="W7" s="610"/>
      <c r="X7" s="610"/>
      <c r="Y7" s="610"/>
      <c r="Z7" s="610"/>
      <c r="AA7" s="610"/>
      <c r="AB7" s="610" t="s">
        <v>24</v>
      </c>
      <c r="AC7" s="610"/>
      <c r="AD7" s="610" t="s">
        <v>209</v>
      </c>
      <c r="AE7" s="610"/>
      <c r="AF7" s="610" t="s">
        <v>213</v>
      </c>
      <c r="AG7" s="610"/>
      <c r="AH7" s="610"/>
      <c r="AI7" s="610"/>
      <c r="AJ7" s="610"/>
      <c r="AK7" s="610"/>
      <c r="AL7" s="610"/>
      <c r="AM7" s="610"/>
      <c r="AN7" s="610"/>
      <c r="AO7" s="610"/>
      <c r="AP7" s="610"/>
      <c r="AQ7" s="614"/>
    </row>
    <row r="8" spans="2:133" s="50" customFormat="1" ht="21" customHeight="1">
      <c r="B8" s="537"/>
      <c r="C8" s="557"/>
      <c r="D8" s="616" t="s">
        <v>393</v>
      </c>
      <c r="E8" s="616"/>
      <c r="F8" s="613">
        <v>2</v>
      </c>
      <c r="G8" s="613"/>
      <c r="H8" s="613" t="s">
        <v>218</v>
      </c>
      <c r="I8" s="613"/>
      <c r="J8" s="613">
        <v>4</v>
      </c>
      <c r="K8" s="613"/>
      <c r="L8" s="613">
        <v>5</v>
      </c>
      <c r="M8" s="613"/>
      <c r="N8" s="613" t="s">
        <v>219</v>
      </c>
      <c r="O8" s="613"/>
      <c r="P8" s="613">
        <v>7</v>
      </c>
      <c r="Q8" s="613"/>
      <c r="R8" s="613">
        <v>8</v>
      </c>
      <c r="S8" s="613"/>
      <c r="T8" s="613">
        <v>9</v>
      </c>
      <c r="U8" s="613"/>
      <c r="V8" s="613">
        <v>10</v>
      </c>
      <c r="W8" s="613"/>
      <c r="X8" s="616" t="s">
        <v>242</v>
      </c>
      <c r="Y8" s="616"/>
      <c r="Z8" s="613">
        <v>12</v>
      </c>
      <c r="AA8" s="613"/>
      <c r="AB8" s="613">
        <v>13</v>
      </c>
      <c r="AC8" s="613"/>
      <c r="AD8" s="613">
        <v>14</v>
      </c>
      <c r="AE8" s="613"/>
      <c r="AF8" s="613">
        <v>15</v>
      </c>
      <c r="AG8" s="613"/>
      <c r="AH8" s="613">
        <v>16</v>
      </c>
      <c r="AI8" s="613"/>
      <c r="AJ8" s="613">
        <v>17</v>
      </c>
      <c r="AK8" s="613"/>
      <c r="AL8" s="613">
        <v>18</v>
      </c>
      <c r="AM8" s="613"/>
      <c r="AN8" s="613">
        <v>19</v>
      </c>
      <c r="AO8" s="613"/>
      <c r="AP8" s="613">
        <v>20</v>
      </c>
      <c r="AQ8" s="620"/>
    </row>
    <row r="9" spans="2:133" s="50" customFormat="1" ht="9" customHeight="1">
      <c r="B9" s="312"/>
      <c r="C9" s="312"/>
      <c r="D9" s="385"/>
      <c r="E9" s="385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5"/>
      <c r="Y9" s="385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  <c r="AO9" s="384"/>
      <c r="AP9" s="384"/>
      <c r="AQ9" s="384"/>
    </row>
    <row r="10" spans="2:133" s="52" customFormat="1" ht="15" customHeight="1">
      <c r="B10" s="622" t="s">
        <v>597</v>
      </c>
      <c r="C10" s="622"/>
      <c r="E10" s="67">
        <v>98.86</v>
      </c>
      <c r="F10" s="203"/>
      <c r="G10" s="67">
        <v>0.06</v>
      </c>
      <c r="H10" s="203"/>
      <c r="I10" s="67">
        <v>2.83</v>
      </c>
      <c r="J10" s="67"/>
      <c r="K10" s="67">
        <v>2.83</v>
      </c>
      <c r="L10" s="67"/>
      <c r="M10" s="67">
        <v>0.04</v>
      </c>
      <c r="N10" s="67"/>
      <c r="O10" s="67">
        <v>37.99</v>
      </c>
      <c r="P10" s="203"/>
      <c r="Q10" s="67">
        <v>32.43</v>
      </c>
      <c r="R10" s="203"/>
      <c r="S10" s="67">
        <v>5.56</v>
      </c>
      <c r="T10" s="203"/>
      <c r="U10" s="67">
        <v>7.0000000000000007E-2</v>
      </c>
      <c r="V10" s="67"/>
      <c r="W10" s="67">
        <v>6.89</v>
      </c>
      <c r="X10" s="202"/>
      <c r="Y10" s="67">
        <v>25.71</v>
      </c>
      <c r="Z10" s="203"/>
      <c r="AA10" s="67">
        <v>3.94</v>
      </c>
      <c r="AB10" s="203"/>
      <c r="AC10" s="203">
        <v>1.37</v>
      </c>
      <c r="AD10" s="203"/>
      <c r="AE10" s="67">
        <v>0.21</v>
      </c>
      <c r="AF10" s="203"/>
      <c r="AG10" s="203">
        <v>0.02</v>
      </c>
      <c r="AH10" s="203"/>
      <c r="AI10" s="67">
        <v>1.1299999999999999</v>
      </c>
      <c r="AJ10" s="203"/>
      <c r="AK10" s="67">
        <v>19</v>
      </c>
      <c r="AL10" s="203"/>
      <c r="AM10" s="67">
        <v>1.65</v>
      </c>
      <c r="AN10" s="203"/>
      <c r="AO10" s="67">
        <v>8.89</v>
      </c>
      <c r="AP10" s="203"/>
      <c r="AQ10" s="67">
        <v>16.440000000000001</v>
      </c>
    </row>
    <row r="11" spans="2:133" s="52" customFormat="1" ht="15" customHeight="1">
      <c r="B11" s="622">
        <v>2021</v>
      </c>
      <c r="C11" s="622"/>
      <c r="E11" s="67">
        <v>84.44</v>
      </c>
      <c r="F11" s="203"/>
      <c r="G11" s="67">
        <v>0.04</v>
      </c>
      <c r="H11" s="203"/>
      <c r="I11" s="67">
        <v>2.54</v>
      </c>
      <c r="J11" s="67"/>
      <c r="K11" s="67">
        <v>2.54</v>
      </c>
      <c r="L11" s="67"/>
      <c r="M11" s="67">
        <v>0.05</v>
      </c>
      <c r="N11" s="67"/>
      <c r="O11" s="67">
        <v>29.39</v>
      </c>
      <c r="P11" s="203"/>
      <c r="Q11" s="67">
        <v>24.2</v>
      </c>
      <c r="R11" s="203"/>
      <c r="S11" s="67">
        <v>5.19</v>
      </c>
      <c r="T11" s="203"/>
      <c r="U11" s="67">
        <v>0.19</v>
      </c>
      <c r="V11" s="67"/>
      <c r="W11" s="67">
        <v>6.59</v>
      </c>
      <c r="X11" s="202"/>
      <c r="Y11" s="67">
        <v>25.16</v>
      </c>
      <c r="Z11" s="203"/>
      <c r="AA11" s="67">
        <v>3.41</v>
      </c>
      <c r="AB11" s="203"/>
      <c r="AC11" s="203">
        <v>1.35</v>
      </c>
      <c r="AD11" s="203"/>
      <c r="AE11" s="67">
        <v>0.2</v>
      </c>
      <c r="AF11" s="203"/>
      <c r="AG11" s="203">
        <v>0.02</v>
      </c>
      <c r="AH11" s="203"/>
      <c r="AI11" s="67">
        <v>1.04</v>
      </c>
      <c r="AJ11" s="203"/>
      <c r="AK11" s="67">
        <v>19.079999999999998</v>
      </c>
      <c r="AL11" s="203"/>
      <c r="AM11" s="67">
        <v>1.63</v>
      </c>
      <c r="AN11" s="203"/>
      <c r="AO11" s="67">
        <v>7.75</v>
      </c>
      <c r="AP11" s="203"/>
      <c r="AQ11" s="67">
        <v>12.92</v>
      </c>
    </row>
    <row r="12" spans="2:133" s="52" customFormat="1" ht="15" customHeight="1">
      <c r="B12" s="622">
        <v>2020</v>
      </c>
      <c r="C12" s="622"/>
      <c r="E12" s="67">
        <v>79.55</v>
      </c>
      <c r="F12" s="203"/>
      <c r="G12" s="67">
        <v>0.03</v>
      </c>
      <c r="H12" s="203"/>
      <c r="I12" s="67">
        <v>2.69</v>
      </c>
      <c r="J12" s="67"/>
      <c r="K12" s="67">
        <v>2.69</v>
      </c>
      <c r="L12" s="67"/>
      <c r="M12" s="67">
        <v>0.05</v>
      </c>
      <c r="N12" s="67"/>
      <c r="O12" s="67">
        <v>30.06</v>
      </c>
      <c r="P12" s="203"/>
      <c r="Q12" s="67">
        <v>25.41</v>
      </c>
      <c r="R12" s="203"/>
      <c r="S12" s="67">
        <v>4.6500000000000004</v>
      </c>
      <c r="T12" s="203"/>
      <c r="U12" s="67">
        <v>0.06</v>
      </c>
      <c r="V12" s="67"/>
      <c r="W12" s="67">
        <v>6.74</v>
      </c>
      <c r="X12" s="202"/>
      <c r="Y12" s="67">
        <v>25.57</v>
      </c>
      <c r="Z12" s="203"/>
      <c r="AA12" s="67">
        <v>3.57</v>
      </c>
      <c r="AB12" s="203"/>
      <c r="AC12" s="203">
        <v>1.48</v>
      </c>
      <c r="AD12" s="203"/>
      <c r="AE12" s="67">
        <v>0.22</v>
      </c>
      <c r="AF12" s="203"/>
      <c r="AG12" s="203">
        <v>0.02</v>
      </c>
      <c r="AH12" s="203"/>
      <c r="AI12" s="67">
        <v>1.08</v>
      </c>
      <c r="AJ12" s="203"/>
      <c r="AK12" s="67">
        <v>19.47</v>
      </c>
      <c r="AL12" s="203"/>
      <c r="AM12" s="67">
        <v>1.45</v>
      </c>
      <c r="AN12" s="203"/>
      <c r="AO12" s="67">
        <v>6.83</v>
      </c>
      <c r="AP12" s="203"/>
      <c r="AQ12" s="67">
        <v>7.58</v>
      </c>
    </row>
    <row r="13" spans="2:133" s="52" customFormat="1" ht="15" customHeight="1">
      <c r="B13" s="622">
        <v>2019</v>
      </c>
      <c r="C13" s="622"/>
      <c r="E13" s="67">
        <v>83.65</v>
      </c>
      <c r="F13" s="203"/>
      <c r="G13" s="67">
        <v>0.03</v>
      </c>
      <c r="H13" s="203"/>
      <c r="I13" s="67">
        <v>2.78</v>
      </c>
      <c r="J13" s="67"/>
      <c r="K13" s="67">
        <v>2.78</v>
      </c>
      <c r="L13" s="67"/>
      <c r="M13" s="67">
        <v>0.06</v>
      </c>
      <c r="N13" s="67"/>
      <c r="O13" s="67">
        <v>32.909999999999997</v>
      </c>
      <c r="P13" s="203"/>
      <c r="Q13" s="67">
        <v>27.77</v>
      </c>
      <c r="R13" s="203"/>
      <c r="S13" s="67">
        <v>5.14</v>
      </c>
      <c r="T13" s="203"/>
      <c r="U13" s="67">
        <v>0.03</v>
      </c>
      <c r="V13" s="67"/>
      <c r="W13" s="67">
        <v>8.26</v>
      </c>
      <c r="X13" s="202"/>
      <c r="Y13" s="67">
        <v>22.937601287563659</v>
      </c>
      <c r="Z13" s="203"/>
      <c r="AA13" s="67">
        <v>2.7872067160766534</v>
      </c>
      <c r="AB13" s="203"/>
      <c r="AC13" s="203">
        <v>0.90266624828955766</v>
      </c>
      <c r="AD13" s="203"/>
      <c r="AE13" s="67">
        <v>0.27141840897536301</v>
      </c>
      <c r="AF13" s="203"/>
      <c r="AG13" s="203">
        <v>1.6821345331998885E-2</v>
      </c>
      <c r="AH13" s="203"/>
      <c r="AI13" s="67">
        <v>1.095690762691816</v>
      </c>
      <c r="AJ13" s="203"/>
      <c r="AK13" s="67">
        <v>17.780842585762368</v>
      </c>
      <c r="AL13" s="203"/>
      <c r="AM13" s="67">
        <v>1.2738612230328212</v>
      </c>
      <c r="AN13" s="203"/>
      <c r="AO13" s="67">
        <v>7.4821097754897243</v>
      </c>
      <c r="AP13" s="203"/>
      <c r="AQ13" s="67">
        <v>9.1848713869895739</v>
      </c>
    </row>
    <row r="14" spans="2:133" s="52" customFormat="1" ht="15" customHeight="1">
      <c r="B14" s="622">
        <v>2018</v>
      </c>
      <c r="C14" s="622"/>
      <c r="E14" s="67">
        <v>87.667727419460917</v>
      </c>
      <c r="F14" s="203"/>
      <c r="G14" s="67">
        <v>8.3019042229608389E-2</v>
      </c>
      <c r="H14" s="203"/>
      <c r="I14" s="67">
        <v>3.0488391699537742</v>
      </c>
      <c r="J14" s="67"/>
      <c r="K14" s="67">
        <v>3.047565475019415</v>
      </c>
      <c r="L14" s="67"/>
      <c r="M14" s="67">
        <v>8.7442346917610728E-2</v>
      </c>
      <c r="N14" s="67"/>
      <c r="O14" s="67">
        <v>36.947141510782913</v>
      </c>
      <c r="P14" s="203"/>
      <c r="Q14" s="67">
        <v>29.071036524033111</v>
      </c>
      <c r="R14" s="203"/>
      <c r="S14" s="67">
        <v>7.8761049867498043</v>
      </c>
      <c r="T14" s="203"/>
      <c r="U14" s="67">
        <v>9.7103914061506161E-2</v>
      </c>
      <c r="V14" s="67"/>
      <c r="W14" s="67">
        <v>8.5558246890300698</v>
      </c>
      <c r="X14" s="202"/>
      <c r="Y14" s="67">
        <v>21.052118862985296</v>
      </c>
      <c r="Z14" s="203"/>
      <c r="AA14" s="67">
        <v>2.8020693042680973</v>
      </c>
      <c r="AB14" s="203"/>
      <c r="AC14" s="203">
        <v>0.85193749275201158</v>
      </c>
      <c r="AD14" s="203"/>
      <c r="AE14" s="67">
        <v>0.31644097103865443</v>
      </c>
      <c r="AF14" s="203"/>
      <c r="AG14" s="203">
        <v>2.6296817797803438E-2</v>
      </c>
      <c r="AH14" s="203"/>
      <c r="AI14" s="67">
        <v>0.83090184094994113</v>
      </c>
      <c r="AJ14" s="203"/>
      <c r="AK14" s="67">
        <v>16.277882648560421</v>
      </c>
      <c r="AL14" s="203"/>
      <c r="AM14" s="67">
        <v>1.1412650692068365</v>
      </c>
      <c r="AN14" s="203"/>
      <c r="AO14" s="67">
        <v>6.7034901734951919</v>
      </c>
      <c r="AP14" s="203"/>
      <c r="AQ14" s="67">
        <v>11.189851624066451</v>
      </c>
    </row>
    <row r="15" spans="2:133" s="52" customFormat="1" ht="15" customHeight="1">
      <c r="B15" s="622">
        <v>2017</v>
      </c>
      <c r="C15" s="622"/>
      <c r="E15" s="67">
        <v>81.86</v>
      </c>
      <c r="F15" s="203"/>
      <c r="G15" s="67">
        <v>0.09</v>
      </c>
      <c r="H15" s="203"/>
      <c r="I15" s="67">
        <v>3.15</v>
      </c>
      <c r="J15" s="67"/>
      <c r="K15" s="67">
        <v>3.15</v>
      </c>
      <c r="L15" s="67"/>
      <c r="M15" s="67">
        <v>0.08</v>
      </c>
      <c r="N15" s="67"/>
      <c r="O15" s="67">
        <v>33.049999999999997</v>
      </c>
      <c r="P15" s="203"/>
      <c r="Q15" s="67">
        <v>25.96</v>
      </c>
      <c r="R15" s="203"/>
      <c r="S15" s="67">
        <v>7.09</v>
      </c>
      <c r="T15" s="203"/>
      <c r="U15" s="67">
        <v>0.04</v>
      </c>
      <c r="V15" s="67"/>
      <c r="W15" s="67">
        <v>7.53</v>
      </c>
      <c r="X15" s="202"/>
      <c r="Y15" s="67">
        <v>21.57</v>
      </c>
      <c r="Z15" s="203"/>
      <c r="AA15" s="67">
        <v>2.82</v>
      </c>
      <c r="AB15" s="203"/>
      <c r="AC15" s="203">
        <v>1.0528113064334943</v>
      </c>
      <c r="AD15" s="203"/>
      <c r="AE15" s="67">
        <v>0.31874241757589838</v>
      </c>
      <c r="AF15" s="203"/>
      <c r="AG15" s="203">
        <v>2.0661063753151639E-2</v>
      </c>
      <c r="AH15" s="203"/>
      <c r="AI15" s="67">
        <v>0.75834814525012417</v>
      </c>
      <c r="AJ15" s="203"/>
      <c r="AK15" s="67">
        <v>16.867872016137817</v>
      </c>
      <c r="AL15" s="203"/>
      <c r="AM15" s="67">
        <v>1.1279601800370647</v>
      </c>
      <c r="AN15" s="203"/>
      <c r="AO15" s="67">
        <v>7.7331624335939253</v>
      </c>
      <c r="AP15" s="203"/>
      <c r="AQ15" s="67">
        <v>8.6668183875410385</v>
      </c>
    </row>
    <row r="16" spans="2:133" s="52" customFormat="1" ht="15" customHeight="1">
      <c r="B16" s="622">
        <v>2016</v>
      </c>
      <c r="C16" s="622"/>
      <c r="E16" s="67">
        <v>82.23</v>
      </c>
      <c r="F16" s="203"/>
      <c r="G16" s="67">
        <v>0.08</v>
      </c>
      <c r="H16" s="203"/>
      <c r="I16" s="67">
        <v>2.63</v>
      </c>
      <c r="J16" s="67"/>
      <c r="K16" s="67">
        <v>2.63</v>
      </c>
      <c r="L16" s="67"/>
      <c r="M16" s="67">
        <v>0.09</v>
      </c>
      <c r="N16" s="67"/>
      <c r="O16" s="67">
        <v>36.47</v>
      </c>
      <c r="P16" s="203"/>
      <c r="Q16" s="67">
        <v>29.71</v>
      </c>
      <c r="R16" s="203"/>
      <c r="S16" s="67">
        <v>6.77</v>
      </c>
      <c r="T16" s="203"/>
      <c r="U16" s="67">
        <v>0.21</v>
      </c>
      <c r="V16" s="67"/>
      <c r="W16" s="67">
        <v>8.2100000000000009</v>
      </c>
      <c r="X16" s="202"/>
      <c r="Y16" s="67">
        <v>21.22</v>
      </c>
      <c r="Z16" s="203"/>
      <c r="AA16" s="67">
        <v>2.37</v>
      </c>
      <c r="AB16" s="203"/>
      <c r="AC16" s="203">
        <v>0.96</v>
      </c>
      <c r="AD16" s="203"/>
      <c r="AE16" s="67">
        <v>0.35</v>
      </c>
      <c r="AF16" s="203"/>
      <c r="AG16" s="203">
        <v>0.03</v>
      </c>
      <c r="AH16" s="203"/>
      <c r="AI16" s="67">
        <v>0.75</v>
      </c>
      <c r="AJ16" s="203"/>
      <c r="AK16" s="67">
        <v>16.97</v>
      </c>
      <c r="AL16" s="203"/>
      <c r="AM16" s="67">
        <v>1.1299999999999999</v>
      </c>
      <c r="AN16" s="203"/>
      <c r="AO16" s="67">
        <v>5.65</v>
      </c>
      <c r="AP16" s="203"/>
      <c r="AQ16" s="67">
        <v>7.87</v>
      </c>
    </row>
    <row r="17" spans="2:43" s="54" customFormat="1" ht="15" customHeight="1">
      <c r="B17" s="622">
        <v>2015</v>
      </c>
      <c r="C17" s="622"/>
      <c r="E17" s="67">
        <v>81.180000000000007</v>
      </c>
      <c r="F17" s="204"/>
      <c r="G17" s="67">
        <v>0.08</v>
      </c>
      <c r="H17" s="204"/>
      <c r="I17" s="67">
        <v>2.441708898349944</v>
      </c>
      <c r="J17" s="67"/>
      <c r="K17" s="67">
        <v>2.44</v>
      </c>
      <c r="L17" s="67"/>
      <c r="M17" s="67">
        <v>8.8575936195507743E-2</v>
      </c>
      <c r="N17" s="67"/>
      <c r="O17" s="67">
        <v>30.33</v>
      </c>
      <c r="P17" s="204"/>
      <c r="Q17" s="67">
        <v>24.38</v>
      </c>
      <c r="R17" s="204"/>
      <c r="S17" s="67">
        <v>5.95</v>
      </c>
      <c r="T17" s="204"/>
      <c r="U17" s="67">
        <v>0.08</v>
      </c>
      <c r="V17" s="67"/>
      <c r="W17" s="67">
        <v>11.53</v>
      </c>
      <c r="X17" s="200"/>
      <c r="Y17" s="67">
        <v>20.97</v>
      </c>
      <c r="Z17" s="203"/>
      <c r="AA17" s="67">
        <v>2.79</v>
      </c>
      <c r="AB17" s="203"/>
      <c r="AC17" s="203">
        <v>0.88</v>
      </c>
      <c r="AD17" s="203"/>
      <c r="AE17" s="67">
        <v>0.28000000000000003</v>
      </c>
      <c r="AF17" s="203"/>
      <c r="AG17" s="203">
        <v>0.03</v>
      </c>
      <c r="AH17" s="203"/>
      <c r="AI17" s="67">
        <v>0.82</v>
      </c>
      <c r="AJ17" s="203"/>
      <c r="AK17" s="67">
        <v>16.21</v>
      </c>
      <c r="AL17" s="203"/>
      <c r="AM17" s="67">
        <v>1.1499999999999999</v>
      </c>
      <c r="AN17" s="203"/>
      <c r="AO17" s="67">
        <v>7.57</v>
      </c>
      <c r="AP17" s="203"/>
      <c r="AQ17" s="67">
        <v>8.16</v>
      </c>
    </row>
    <row r="18" spans="2:43" s="54" customFormat="1" ht="15" customHeight="1">
      <c r="B18" s="622">
        <v>2014</v>
      </c>
      <c r="C18" s="622"/>
      <c r="E18" s="67">
        <v>71.304031518302565</v>
      </c>
      <c r="F18" s="204"/>
      <c r="G18" s="67">
        <v>6.6286005452971614E-2</v>
      </c>
      <c r="H18" s="204"/>
      <c r="I18" s="67">
        <v>2.0548943586028825</v>
      </c>
      <c r="J18" s="67"/>
      <c r="K18" s="67">
        <v>2.0532430481555761</v>
      </c>
      <c r="L18" s="67"/>
      <c r="M18" s="67">
        <v>8.6738339537488746E-2</v>
      </c>
      <c r="N18" s="67"/>
      <c r="O18" s="67">
        <v>26.001823378651203</v>
      </c>
      <c r="P18" s="204"/>
      <c r="Q18" s="67">
        <v>21.405411893369543</v>
      </c>
      <c r="R18" s="204"/>
      <c r="S18" s="67">
        <v>4.5964114852816618</v>
      </c>
      <c r="T18" s="204"/>
      <c r="U18" s="67">
        <v>0.15696212354677874</v>
      </c>
      <c r="V18" s="67"/>
      <c r="W18" s="67">
        <v>7.3320769182324703</v>
      </c>
      <c r="X18" s="201"/>
      <c r="Y18" s="67">
        <v>20.296296125397223</v>
      </c>
      <c r="Z18" s="204"/>
      <c r="AA18" s="67">
        <v>3.0465018884994883</v>
      </c>
      <c r="AB18" s="204"/>
      <c r="AC18" s="204">
        <v>0.9507413415168785</v>
      </c>
      <c r="AD18" s="204"/>
      <c r="AE18" s="67">
        <v>0.26384931121999539</v>
      </c>
      <c r="AF18" s="204"/>
      <c r="AG18" s="204">
        <v>2.5479368636430067E-2</v>
      </c>
      <c r="AH18" s="204"/>
      <c r="AI18" s="67">
        <v>0.79312719138947085</v>
      </c>
      <c r="AJ18" s="204"/>
      <c r="AK18" s="67">
        <v>15.363434898028924</v>
      </c>
      <c r="AL18" s="204"/>
      <c r="AM18" s="67">
        <v>1.0932321474793394</v>
      </c>
      <c r="AN18" s="204"/>
      <c r="AO18" s="67">
        <v>6.4639653201073966</v>
      </c>
      <c r="AP18" s="204"/>
      <c r="AQ18" s="67">
        <v>9.0019510723209439</v>
      </c>
    </row>
    <row r="19" spans="2:43" s="54" customFormat="1" ht="15" customHeight="1">
      <c r="B19" s="622">
        <v>2013</v>
      </c>
      <c r="C19" s="622"/>
      <c r="E19" s="67">
        <v>83.419187726061239</v>
      </c>
      <c r="F19" s="204"/>
      <c r="G19" s="67">
        <v>6.6589959631112666E-2</v>
      </c>
      <c r="H19" s="204"/>
      <c r="I19" s="67">
        <v>1.5908708918620691</v>
      </c>
      <c r="J19" s="67"/>
      <c r="K19" s="67">
        <v>1.58842272111743</v>
      </c>
      <c r="L19" s="67"/>
      <c r="M19" s="67">
        <v>9.2324592978221376E-2</v>
      </c>
      <c r="N19" s="67"/>
      <c r="O19" s="67">
        <v>29.888679053145076</v>
      </c>
      <c r="P19" s="204"/>
      <c r="Q19" s="67">
        <v>24.327300671256133</v>
      </c>
      <c r="R19" s="204"/>
      <c r="S19" s="67">
        <v>5.561378381888944</v>
      </c>
      <c r="T19" s="204"/>
      <c r="U19" s="67">
        <v>1.3532227058834296</v>
      </c>
      <c r="V19" s="67"/>
      <c r="W19" s="67">
        <v>15.470206932473696</v>
      </c>
      <c r="X19" s="201"/>
      <c r="Y19" s="67">
        <v>21.267215530798779</v>
      </c>
      <c r="Z19" s="204"/>
      <c r="AA19" s="67">
        <v>3.8185283929024747</v>
      </c>
      <c r="AB19" s="204"/>
      <c r="AC19" s="204">
        <v>1.2066849857647035</v>
      </c>
      <c r="AD19" s="204"/>
      <c r="AE19" s="67">
        <v>0.29304527765156757</v>
      </c>
      <c r="AF19" s="204"/>
      <c r="AG19" s="204">
        <v>3.697211155378486E-2</v>
      </c>
      <c r="AH19" s="204"/>
      <c r="AI19" s="67">
        <v>0.77183063175636557</v>
      </c>
      <c r="AJ19" s="204"/>
      <c r="AK19" s="67">
        <v>15.643828696717172</v>
      </c>
      <c r="AL19" s="204"/>
      <c r="AM19" s="67">
        <v>1.0330278094227676</v>
      </c>
      <c r="AN19" s="204"/>
      <c r="AO19" s="67">
        <v>7.0428460106420223</v>
      </c>
      <c r="AP19" s="204"/>
      <c r="AQ19" s="67">
        <v>8.0004547545302849</v>
      </c>
    </row>
    <row r="20" spans="2:43" s="54" customFormat="1" ht="15" customHeight="1">
      <c r="B20" s="622">
        <v>2012</v>
      </c>
      <c r="C20" s="622"/>
      <c r="E20" s="67">
        <v>79.654349196461069</v>
      </c>
      <c r="F20" s="204"/>
      <c r="G20" s="67">
        <v>9.4885567839988721E-2</v>
      </c>
      <c r="H20" s="204"/>
      <c r="I20" s="67">
        <v>1.4987024539163183</v>
      </c>
      <c r="J20" s="67"/>
      <c r="K20" s="67">
        <v>1.4955039012719999</v>
      </c>
      <c r="L20" s="67"/>
      <c r="M20" s="67">
        <v>0.11525054422575289</v>
      </c>
      <c r="N20" s="67"/>
      <c r="O20" s="67">
        <v>32.813820940208416</v>
      </c>
      <c r="P20" s="204"/>
      <c r="Q20" s="67">
        <v>26.159358575922418</v>
      </c>
      <c r="R20" s="204"/>
      <c r="S20" s="67">
        <v>6.654462364286001</v>
      </c>
      <c r="T20" s="204"/>
      <c r="U20" s="67">
        <v>2.0565178157803912</v>
      </c>
      <c r="V20" s="67"/>
      <c r="W20" s="67">
        <v>9.1846336017807744</v>
      </c>
      <c r="X20" s="201"/>
      <c r="Y20" s="67">
        <v>19.35848458413431</v>
      </c>
      <c r="Z20" s="204"/>
      <c r="AA20" s="67">
        <v>3.6540805614561545</v>
      </c>
      <c r="AB20" s="204"/>
      <c r="AC20" s="204">
        <v>1.3077033185059022</v>
      </c>
      <c r="AD20" s="204"/>
      <c r="AE20" s="67">
        <v>0.30296806205283433</v>
      </c>
      <c r="AF20" s="204"/>
      <c r="AG20" s="204">
        <v>2.7723911529661437E-2</v>
      </c>
      <c r="AH20" s="204"/>
      <c r="AI20" s="67">
        <v>0.64874283840812108</v>
      </c>
      <c r="AJ20" s="204"/>
      <c r="AK20" s="67">
        <v>13.80405394146657</v>
      </c>
      <c r="AL20" s="204"/>
      <c r="AM20" s="67">
        <v>1.2516072428034626</v>
      </c>
      <c r="AN20" s="204"/>
      <c r="AO20" s="67">
        <v>7.1084353952446167</v>
      </c>
      <c r="AP20" s="204"/>
      <c r="AQ20" s="67">
        <v>9.480136109110882</v>
      </c>
    </row>
    <row r="21" spans="2:43" s="54" customFormat="1" ht="15" customHeight="1">
      <c r="B21" s="619">
        <v>2011</v>
      </c>
      <c r="C21" s="619"/>
      <c r="E21" s="67">
        <v>82.470379923765023</v>
      </c>
      <c r="F21" s="204"/>
      <c r="G21" s="67">
        <v>8.4123778085211209E-2</v>
      </c>
      <c r="H21" s="204"/>
      <c r="I21" s="67">
        <v>1.4393923575223795</v>
      </c>
      <c r="J21" s="67"/>
      <c r="K21" s="67">
        <v>1.4371545800134093</v>
      </c>
      <c r="L21" s="67"/>
      <c r="M21" s="67">
        <v>0.1125354525923162</v>
      </c>
      <c r="N21" s="67"/>
      <c r="O21" s="67">
        <v>33.108220586331996</v>
      </c>
      <c r="P21" s="204"/>
      <c r="Q21" s="67">
        <v>25.201542511084391</v>
      </c>
      <c r="R21" s="204"/>
      <c r="S21" s="67">
        <v>7.9066780752476014</v>
      </c>
      <c r="T21" s="204"/>
      <c r="U21" s="67">
        <v>2.539006333807079</v>
      </c>
      <c r="V21" s="67"/>
      <c r="W21" s="67">
        <v>10.511794519212517</v>
      </c>
      <c r="X21" s="201"/>
      <c r="Y21" s="67">
        <v>17.640867957992494</v>
      </c>
      <c r="Z21" s="204"/>
      <c r="AA21" s="67">
        <v>3.6114463369603684</v>
      </c>
      <c r="AB21" s="204"/>
      <c r="AC21" s="204">
        <v>1.3526104841645432</v>
      </c>
      <c r="AD21" s="204"/>
      <c r="AE21" s="67">
        <v>0.25254825383600638</v>
      </c>
      <c r="AF21" s="204"/>
      <c r="AG21" s="204">
        <v>2.5344862547434895E-2</v>
      </c>
      <c r="AH21" s="204"/>
      <c r="AI21" s="67">
        <v>0.47457413629018169</v>
      </c>
      <c r="AJ21" s="204"/>
      <c r="AK21" s="67">
        <v>12.472310321975653</v>
      </c>
      <c r="AL21" s="204"/>
      <c r="AM21" s="67">
        <v>1.0825371627662923</v>
      </c>
      <c r="AN21" s="204"/>
      <c r="AO21" s="67">
        <v>6.7157319280648053</v>
      </c>
      <c r="AP21" s="204"/>
      <c r="AQ21" s="67">
        <v>12.857713343963301</v>
      </c>
    </row>
    <row r="22" spans="2:43" s="54" customFormat="1" ht="15" customHeight="1">
      <c r="B22" s="619">
        <v>2010</v>
      </c>
      <c r="C22" s="619"/>
      <c r="E22" s="67">
        <v>86.515644612912112</v>
      </c>
      <c r="F22" s="204"/>
      <c r="G22" s="67">
        <v>5.9783948485597406E-2</v>
      </c>
      <c r="H22" s="204"/>
      <c r="I22" s="67">
        <v>1.4328944389693972</v>
      </c>
      <c r="J22" s="67"/>
      <c r="K22" s="67">
        <v>1.425934689162546</v>
      </c>
      <c r="L22" s="67"/>
      <c r="M22" s="67">
        <v>0.10613090088745607</v>
      </c>
      <c r="N22" s="67"/>
      <c r="O22" s="67">
        <v>38.273226611009662</v>
      </c>
      <c r="P22" s="204"/>
      <c r="Q22" s="67">
        <v>28.269902280915225</v>
      </c>
      <c r="R22" s="204"/>
      <c r="S22" s="67">
        <v>10.003324330094433</v>
      </c>
      <c r="T22" s="204"/>
      <c r="U22" s="67">
        <v>4.4403340877793731</v>
      </c>
      <c r="V22" s="67"/>
      <c r="W22" s="67">
        <v>12.935545351518227</v>
      </c>
      <c r="X22" s="201"/>
      <c r="Y22" s="67">
        <v>17.146363426752053</v>
      </c>
      <c r="Z22" s="204"/>
      <c r="AA22" s="67">
        <v>3.453869476236751</v>
      </c>
      <c r="AB22" s="204"/>
      <c r="AC22" s="204">
        <v>1.1035124141623844</v>
      </c>
      <c r="AD22" s="204"/>
      <c r="AE22" s="67">
        <v>0.22142731875654117</v>
      </c>
      <c r="AF22" s="204"/>
      <c r="AG22" s="204">
        <v>2.8076421926608284E-2</v>
      </c>
      <c r="AH22" s="204"/>
      <c r="AI22" s="67">
        <v>0.50065042621225819</v>
      </c>
      <c r="AJ22" s="204"/>
      <c r="AK22" s="67">
        <v>11.825773774067921</v>
      </c>
      <c r="AL22" s="204"/>
      <c r="AM22" s="67">
        <v>1.3660697502351256</v>
      </c>
      <c r="AN22" s="204"/>
      <c r="AO22" s="67">
        <v>5.51765174490611</v>
      </c>
      <c r="AP22" s="204"/>
      <c r="AQ22" s="67">
        <v>11.044048190383593</v>
      </c>
    </row>
    <row r="23" spans="2:43" s="54" customFormat="1" ht="15" customHeight="1">
      <c r="B23" s="619">
        <v>2009</v>
      </c>
      <c r="C23" s="619"/>
      <c r="E23" s="67">
        <v>71.736650115015081</v>
      </c>
      <c r="F23" s="204"/>
      <c r="G23" s="67">
        <v>4.5438616388545884E-2</v>
      </c>
      <c r="H23" s="204"/>
      <c r="I23" s="67">
        <v>1.4879593580876465</v>
      </c>
      <c r="J23" s="67"/>
      <c r="K23" s="67">
        <v>1.4707725543895172</v>
      </c>
      <c r="L23" s="67"/>
      <c r="M23" s="67">
        <v>8.5117899968651545E-2</v>
      </c>
      <c r="N23" s="67"/>
      <c r="O23" s="67">
        <v>31.274154208908698</v>
      </c>
      <c r="P23" s="204"/>
      <c r="Q23" s="67">
        <v>22.435232292424303</v>
      </c>
      <c r="R23" s="204"/>
      <c r="S23" s="67">
        <v>8.8389219164843951</v>
      </c>
      <c r="T23" s="204"/>
      <c r="U23" s="67">
        <v>2.9875442704423483</v>
      </c>
      <c r="V23" s="67"/>
      <c r="W23" s="67">
        <v>10.156344838790357</v>
      </c>
      <c r="X23" s="201"/>
      <c r="Y23" s="67">
        <v>16.549027373356939</v>
      </c>
      <c r="Z23" s="204"/>
      <c r="AA23" s="67">
        <v>3.2892167214102654</v>
      </c>
      <c r="AB23" s="204"/>
      <c r="AC23" s="204">
        <v>1.0712238499686484</v>
      </c>
      <c r="AD23" s="204"/>
      <c r="AE23" s="67">
        <v>0.22594196160767849</v>
      </c>
      <c r="AF23" s="204"/>
      <c r="AG23" s="204">
        <v>2.1460289710289709E-2</v>
      </c>
      <c r="AH23" s="204"/>
      <c r="AI23" s="67">
        <v>0.40952517412745865</v>
      </c>
      <c r="AJ23" s="204"/>
      <c r="AK23" s="67">
        <v>11.508719078626271</v>
      </c>
      <c r="AL23" s="204"/>
      <c r="AM23" s="67">
        <v>1.3415663991929443</v>
      </c>
      <c r="AN23" s="204"/>
      <c r="AO23" s="67">
        <v>6.4643463178369513</v>
      </c>
      <c r="AP23" s="204"/>
      <c r="AQ23" s="67">
        <v>5.6742615016772815</v>
      </c>
    </row>
    <row r="24" spans="2:43" s="54" customFormat="1" ht="15" customHeight="1">
      <c r="B24" s="619">
        <v>2008</v>
      </c>
      <c r="C24" s="619"/>
      <c r="E24" s="67">
        <v>72.204283416011222</v>
      </c>
      <c r="F24" s="204"/>
      <c r="G24" s="67">
        <v>4.6352360322122546E-2</v>
      </c>
      <c r="H24" s="204"/>
      <c r="I24" s="67">
        <v>1.4381450816446959</v>
      </c>
      <c r="J24" s="67"/>
      <c r="K24" s="67">
        <v>1.4042526112298421</v>
      </c>
      <c r="L24" s="67"/>
      <c r="M24" s="67">
        <v>9.1927559063190001E-2</v>
      </c>
      <c r="N24" s="67"/>
      <c r="O24" s="67">
        <v>29.157740107396215</v>
      </c>
      <c r="P24" s="204"/>
      <c r="Q24" s="67">
        <v>20.234917680528945</v>
      </c>
      <c r="R24" s="204"/>
      <c r="S24" s="67">
        <v>8.9228224268672722</v>
      </c>
      <c r="T24" s="204"/>
      <c r="U24" s="67">
        <v>2.7720948940149426</v>
      </c>
      <c r="V24" s="67"/>
      <c r="W24" s="67">
        <v>10.317495308484874</v>
      </c>
      <c r="X24" s="201"/>
      <c r="Y24" s="67">
        <v>18.224490812752755</v>
      </c>
      <c r="Z24" s="204"/>
      <c r="AA24" s="67">
        <v>3.6731172871605464</v>
      </c>
      <c r="AB24" s="204"/>
      <c r="AC24" s="204">
        <v>1.2174033163157671</v>
      </c>
      <c r="AD24" s="204"/>
      <c r="AE24" s="67">
        <v>0.26462583769846337</v>
      </c>
      <c r="AF24" s="204"/>
      <c r="AG24" s="204">
        <v>2.6976044018791043E-2</v>
      </c>
      <c r="AH24" s="204"/>
      <c r="AI24" s="67">
        <v>0.425970731570393</v>
      </c>
      <c r="AJ24" s="204"/>
      <c r="AK24" s="67">
        <v>12.587815324098901</v>
      </c>
      <c r="AL24" s="204"/>
      <c r="AM24" s="67">
        <v>1.5375874699229173</v>
      </c>
      <c r="AN24" s="204"/>
      <c r="AO24" s="67">
        <v>8.2040939251748579</v>
      </c>
      <c r="AP24" s="204"/>
      <c r="AQ24" s="67">
        <v>4.7240382611725069</v>
      </c>
    </row>
    <row r="25" spans="2:43" s="54" customFormat="1" ht="15" customHeight="1">
      <c r="B25" s="619">
        <v>2007</v>
      </c>
      <c r="C25" s="619"/>
      <c r="E25" s="67">
        <v>62.26720544661751</v>
      </c>
      <c r="F25" s="204"/>
      <c r="G25" s="67">
        <v>6.9117019050922851E-2</v>
      </c>
      <c r="H25" s="204"/>
      <c r="I25" s="67">
        <v>1.703982093800545</v>
      </c>
      <c r="J25" s="67"/>
      <c r="K25" s="67">
        <v>1.6699853737233417</v>
      </c>
      <c r="L25" s="67"/>
      <c r="M25" s="67">
        <v>9.4450719347601714E-2</v>
      </c>
      <c r="N25" s="67"/>
      <c r="O25" s="67">
        <v>23.118392295453745</v>
      </c>
      <c r="P25" s="204"/>
      <c r="Q25" s="67">
        <v>16.577596313729174</v>
      </c>
      <c r="R25" s="204"/>
      <c r="S25" s="67">
        <v>6.5407959817245729</v>
      </c>
      <c r="T25" s="204"/>
      <c r="U25" s="67">
        <v>4.4518305064204802E-2</v>
      </c>
      <c r="V25" s="67"/>
      <c r="W25" s="67">
        <v>11.772198735603231</v>
      </c>
      <c r="X25" s="201"/>
      <c r="Y25" s="67">
        <v>13.191631200222282</v>
      </c>
      <c r="Z25" s="204"/>
      <c r="AA25" s="67">
        <v>3.5018538438086999</v>
      </c>
      <c r="AB25" s="204"/>
      <c r="AC25" s="204">
        <v>1.1423555532018037</v>
      </c>
      <c r="AD25" s="204"/>
      <c r="AE25" s="67">
        <v>0.28037296800791794</v>
      </c>
      <c r="AF25" s="204"/>
      <c r="AG25" s="204">
        <v>2.2420145731176389E-2</v>
      </c>
      <c r="AH25" s="204"/>
      <c r="AI25" s="67">
        <v>0.38361500798213</v>
      </c>
      <c r="AJ25" s="204"/>
      <c r="AK25" s="67">
        <v>8.2323415959085899</v>
      </c>
      <c r="AL25" s="204"/>
      <c r="AM25" s="67">
        <v>1.0738207525228611</v>
      </c>
      <c r="AN25" s="204"/>
      <c r="AO25" s="67">
        <v>8.0488180958271514</v>
      </c>
      <c r="AP25" s="204"/>
      <c r="AQ25" s="67">
        <v>4.268615287312036</v>
      </c>
    </row>
    <row r="26" spans="2:43" s="54" customFormat="1" ht="15" customHeight="1">
      <c r="B26" s="619">
        <v>2006</v>
      </c>
      <c r="C26" s="619"/>
      <c r="E26" s="67">
        <v>68.022517013580924</v>
      </c>
      <c r="F26" s="204"/>
      <c r="G26" s="67">
        <v>4.8502018256603774E-2</v>
      </c>
      <c r="H26" s="204"/>
      <c r="I26" s="67">
        <v>1.3395151921680502</v>
      </c>
      <c r="J26" s="67"/>
      <c r="K26" s="67">
        <v>1.3285180476991891</v>
      </c>
      <c r="L26" s="67"/>
      <c r="M26" s="67">
        <v>7.8063518873299487E-2</v>
      </c>
      <c r="N26" s="67"/>
      <c r="O26" s="67">
        <v>21.892345758738372</v>
      </c>
      <c r="P26" s="204"/>
      <c r="Q26" s="67">
        <v>13.969831615358277</v>
      </c>
      <c r="R26" s="204"/>
      <c r="S26" s="67">
        <v>7.9225141433800967</v>
      </c>
      <c r="T26" s="204"/>
      <c r="U26" s="67">
        <v>3.8485514044181754E-2</v>
      </c>
      <c r="V26" s="67"/>
      <c r="W26" s="67">
        <v>10.685891701780845</v>
      </c>
      <c r="X26" s="201"/>
      <c r="Y26" s="67">
        <v>9.5582910605589735</v>
      </c>
      <c r="Z26" s="204"/>
      <c r="AA26" s="67">
        <v>3.1344146869042335</v>
      </c>
      <c r="AB26" s="204"/>
      <c r="AC26" s="204">
        <v>0.99561215503199307</v>
      </c>
      <c r="AD26" s="204"/>
      <c r="AE26" s="67">
        <v>0.31582478774476669</v>
      </c>
      <c r="AF26" s="204"/>
      <c r="AG26" s="204">
        <v>2.0585175552665799E-2</v>
      </c>
      <c r="AH26" s="204"/>
      <c r="AI26" s="67">
        <v>0.34910923670300448</v>
      </c>
      <c r="AJ26" s="204"/>
      <c r="AK26" s="67">
        <v>5.2005014584957774</v>
      </c>
      <c r="AL26" s="204"/>
      <c r="AM26" s="67">
        <v>0.87426567845595737</v>
      </c>
      <c r="AN26" s="204"/>
      <c r="AO26" s="67">
        <v>10.099057166996008</v>
      </c>
      <c r="AP26" s="204"/>
      <c r="AQ26" s="67">
        <v>14.320850596208766</v>
      </c>
    </row>
    <row r="27" spans="2:43" s="54" customFormat="1" ht="15" customHeight="1">
      <c r="B27" s="619">
        <v>2005</v>
      </c>
      <c r="C27" s="619"/>
      <c r="E27" s="67">
        <v>67.601878726326063</v>
      </c>
      <c r="F27" s="204"/>
      <c r="G27" s="67">
        <v>5.5368163220413512E-2</v>
      </c>
      <c r="H27" s="204"/>
      <c r="I27" s="67">
        <v>1.180740077386099</v>
      </c>
      <c r="J27" s="67"/>
      <c r="K27" s="67">
        <v>1.1740826323094369</v>
      </c>
      <c r="L27" s="67"/>
      <c r="M27" s="67">
        <v>6.2953965237260601E-2</v>
      </c>
      <c r="N27" s="67"/>
      <c r="O27" s="67">
        <v>22.977700051174075</v>
      </c>
      <c r="P27" s="204"/>
      <c r="Q27" s="67">
        <v>13.474837614042858</v>
      </c>
      <c r="R27" s="204"/>
      <c r="S27" s="67">
        <v>9.5028624371312169</v>
      </c>
      <c r="T27" s="204"/>
      <c r="U27" s="67">
        <v>4.5994941184560635E-2</v>
      </c>
      <c r="V27" s="67"/>
      <c r="W27" s="67">
        <v>6.5006149348006455</v>
      </c>
      <c r="X27" s="201"/>
      <c r="Y27" s="67">
        <v>13.690685733053021</v>
      </c>
      <c r="Z27" s="204"/>
      <c r="AA27" s="67">
        <v>2.9960449530049051</v>
      </c>
      <c r="AB27" s="204"/>
      <c r="AC27" s="204">
        <v>1.0533635209783512</v>
      </c>
      <c r="AD27" s="204"/>
      <c r="AE27" s="67">
        <v>0.30696516258748013</v>
      </c>
      <c r="AF27" s="204"/>
      <c r="AG27" s="204">
        <v>1.9363531559227591E-2</v>
      </c>
      <c r="AH27" s="204"/>
      <c r="AI27" s="67">
        <v>0.42528329177959379</v>
      </c>
      <c r="AJ27" s="204"/>
      <c r="AK27" s="67">
        <v>9.5164490968540445</v>
      </c>
      <c r="AL27" s="204"/>
      <c r="AM27" s="67">
        <v>0.75290839141447663</v>
      </c>
      <c r="AN27" s="204"/>
      <c r="AO27" s="67">
        <v>6.3287086280697666</v>
      </c>
      <c r="AP27" s="204"/>
      <c r="AQ27" s="67">
        <v>16.805107173384769</v>
      </c>
    </row>
    <row r="28" spans="2:43" s="54" customFormat="1" ht="15" customHeight="1">
      <c r="B28" s="619">
        <v>2004</v>
      </c>
      <c r="C28" s="619"/>
      <c r="E28" s="67">
        <v>69.011304020292243</v>
      </c>
      <c r="F28" s="204"/>
      <c r="G28" s="67">
        <v>8.2305154420138887E-2</v>
      </c>
      <c r="H28" s="204"/>
      <c r="I28" s="67">
        <v>1.1131951530145738</v>
      </c>
      <c r="J28" s="67"/>
      <c r="K28" s="67">
        <v>1.1057955680333993</v>
      </c>
      <c r="L28" s="67"/>
      <c r="M28" s="67">
        <v>7.7133255897989805E-2</v>
      </c>
      <c r="N28" s="67"/>
      <c r="O28" s="67">
        <v>20.544237489986607</v>
      </c>
      <c r="P28" s="204"/>
      <c r="Q28" s="67">
        <v>13.347842032715148</v>
      </c>
      <c r="R28" s="204"/>
      <c r="S28" s="67">
        <v>7.1963954572714588</v>
      </c>
      <c r="T28" s="204"/>
      <c r="U28" s="67">
        <v>6.0708344680743244E-2</v>
      </c>
      <c r="V28" s="67"/>
      <c r="W28" s="67">
        <v>8.161026691357625</v>
      </c>
      <c r="X28" s="201"/>
      <c r="Y28" s="67">
        <v>15.585096214493351</v>
      </c>
      <c r="Z28" s="204"/>
      <c r="AA28" s="67">
        <v>3.5808888095850846</v>
      </c>
      <c r="AB28" s="204"/>
      <c r="AC28" s="204">
        <v>1.1321274043703931</v>
      </c>
      <c r="AD28" s="204"/>
      <c r="AE28" s="67">
        <v>0.4158096498436516</v>
      </c>
      <c r="AF28" s="204"/>
      <c r="AG28" s="204">
        <v>3.7786901270772236E-2</v>
      </c>
      <c r="AH28" s="204"/>
      <c r="AI28" s="67">
        <v>0.40089767316937319</v>
      </c>
      <c r="AJ28" s="204"/>
      <c r="AK28" s="67">
        <v>11.007221290740176</v>
      </c>
      <c r="AL28" s="204"/>
      <c r="AM28" s="67">
        <v>0.59608844099871605</v>
      </c>
      <c r="AN28" s="204"/>
      <c r="AO28" s="67">
        <v>5.6290673050870179</v>
      </c>
      <c r="AP28" s="204"/>
      <c r="AQ28" s="67">
        <v>17.819242756034946</v>
      </c>
    </row>
    <row r="29" spans="2:43" s="54" customFormat="1" ht="15" customHeight="1">
      <c r="B29" s="622">
        <v>2003</v>
      </c>
      <c r="C29" s="622"/>
      <c r="E29" s="68">
        <v>54.606916674980631</v>
      </c>
      <c r="F29" s="204"/>
      <c r="G29" s="67">
        <v>8.4231923879018705E-2</v>
      </c>
      <c r="H29" s="204"/>
      <c r="I29" s="68">
        <v>1.1624244776232444</v>
      </c>
      <c r="J29" s="68"/>
      <c r="K29" s="68">
        <v>1.1551296141672671</v>
      </c>
      <c r="L29" s="68"/>
      <c r="M29" s="68">
        <v>8.364904458150095E-2</v>
      </c>
      <c r="N29" s="68"/>
      <c r="O29" s="68">
        <v>17.916972170878523</v>
      </c>
      <c r="P29" s="204"/>
      <c r="Q29" s="68">
        <v>12.942105046638861</v>
      </c>
      <c r="R29" s="204"/>
      <c r="S29" s="68">
        <v>4.9748671242396636</v>
      </c>
      <c r="T29" s="206"/>
      <c r="U29" s="68">
        <v>4.1476242182729696E-2</v>
      </c>
      <c r="V29" s="68"/>
      <c r="W29" s="68">
        <v>6.7896711203263518</v>
      </c>
      <c r="X29" s="205"/>
      <c r="Y29" s="68">
        <v>14.541283174614314</v>
      </c>
      <c r="Z29" s="206"/>
      <c r="AA29" s="68">
        <v>3.5297640538930679</v>
      </c>
      <c r="AB29" s="206"/>
      <c r="AC29" s="206">
        <v>1.1988060539493492</v>
      </c>
      <c r="AD29" s="206"/>
      <c r="AE29" s="68">
        <v>0.52160133069591796</v>
      </c>
      <c r="AF29" s="206"/>
      <c r="AG29" s="206">
        <v>5.9089855623100311E-2</v>
      </c>
      <c r="AH29" s="206"/>
      <c r="AI29" s="68">
        <v>0.43428376925285839</v>
      </c>
      <c r="AJ29" s="206"/>
      <c r="AK29" s="68">
        <v>9.7305240864894458</v>
      </c>
      <c r="AL29" s="206"/>
      <c r="AM29" s="68">
        <v>0.84671126497894145</v>
      </c>
      <c r="AN29" s="206"/>
      <c r="AO29" s="68">
        <v>7.4147988647863219</v>
      </c>
      <c r="AP29" s="206"/>
      <c r="AQ29" s="68">
        <v>6.6138858982913629</v>
      </c>
    </row>
    <row r="30" spans="2:43" s="54" customFormat="1" ht="15" customHeight="1">
      <c r="B30" s="622">
        <v>2002</v>
      </c>
      <c r="C30" s="622"/>
      <c r="E30" s="68">
        <v>50.381498870738504</v>
      </c>
      <c r="F30" s="204"/>
      <c r="G30" s="67">
        <v>8.014564842105712E-2</v>
      </c>
      <c r="H30" s="204"/>
      <c r="I30" s="68">
        <v>0.82431524704029258</v>
      </c>
      <c r="J30" s="68"/>
      <c r="K30" s="68">
        <v>0.81908255249241146</v>
      </c>
      <c r="L30" s="68"/>
      <c r="M30" s="68">
        <v>8.625992557213058E-2</v>
      </c>
      <c r="N30" s="68"/>
      <c r="O30" s="68">
        <v>14.801517454159203</v>
      </c>
      <c r="P30" s="204"/>
      <c r="Q30" s="68">
        <v>9.7050119367087575</v>
      </c>
      <c r="R30" s="204"/>
      <c r="S30" s="68">
        <v>5.0965055174504457</v>
      </c>
      <c r="T30" s="206"/>
      <c r="U30" s="68">
        <v>3.2948442483579407E-2</v>
      </c>
      <c r="V30" s="68"/>
      <c r="W30" s="68">
        <v>7.1176308713752166</v>
      </c>
      <c r="X30" s="205"/>
      <c r="Y30" s="68">
        <v>16.137269085137845</v>
      </c>
      <c r="Z30" s="206"/>
      <c r="AA30" s="68">
        <v>2.6325244124353642</v>
      </c>
      <c r="AB30" s="206"/>
      <c r="AC30" s="206">
        <v>0.92521702056790756</v>
      </c>
      <c r="AD30" s="206"/>
      <c r="AE30" s="68">
        <v>0.37180201414184705</v>
      </c>
      <c r="AF30" s="206"/>
      <c r="AG30" s="206">
        <v>3.1811828517784503E-2</v>
      </c>
      <c r="AH30" s="206"/>
      <c r="AI30" s="68">
        <v>0.3429041603894008</v>
      </c>
      <c r="AJ30" s="206"/>
      <c r="AK30" s="68">
        <v>12.01342457180121</v>
      </c>
      <c r="AL30" s="206"/>
      <c r="AM30" s="68">
        <v>1.1484159405118683</v>
      </c>
      <c r="AN30" s="206"/>
      <c r="AO30" s="68">
        <v>7.8553390307757764</v>
      </c>
      <c r="AP30" s="206"/>
      <c r="AQ30" s="68">
        <v>3.4790216082569811</v>
      </c>
    </row>
    <row r="31" spans="2:43" s="54" customFormat="1" ht="15" customHeight="1">
      <c r="B31" s="622">
        <v>2001</v>
      </c>
      <c r="C31" s="622"/>
      <c r="D31" s="68"/>
      <c r="E31" s="68">
        <v>53.193609826408711</v>
      </c>
      <c r="F31" s="68"/>
      <c r="G31" s="67">
        <v>0.14482403657147644</v>
      </c>
      <c r="H31" s="204"/>
      <c r="I31" s="68">
        <v>0.68776560215834071</v>
      </c>
      <c r="J31" s="68"/>
      <c r="K31" s="68">
        <v>0.66846564153744148</v>
      </c>
      <c r="L31" s="68"/>
      <c r="M31" s="68">
        <v>8.8034548595346249E-2</v>
      </c>
      <c r="N31" s="68"/>
      <c r="O31" s="68">
        <v>14.41535293228308</v>
      </c>
      <c r="P31" s="204"/>
      <c r="Q31" s="68">
        <v>9.2637603468305194</v>
      </c>
      <c r="R31" s="204"/>
      <c r="S31" s="68">
        <v>5.1515925854525602</v>
      </c>
      <c r="T31" s="206"/>
      <c r="U31" s="68">
        <v>2.7659098739680109E-2</v>
      </c>
      <c r="V31" s="68"/>
      <c r="W31" s="68">
        <v>9.8286540879507456</v>
      </c>
      <c r="X31" s="205"/>
      <c r="Y31" s="68">
        <v>16.766838849676265</v>
      </c>
      <c r="Z31" s="206"/>
      <c r="AA31" s="68">
        <v>2.9328086630120649</v>
      </c>
      <c r="AB31" s="206"/>
      <c r="AC31" s="206">
        <v>0.99343268966531584</v>
      </c>
      <c r="AD31" s="206"/>
      <c r="AE31" s="68">
        <v>0.5124560267919962</v>
      </c>
      <c r="AF31" s="206"/>
      <c r="AG31" s="206">
        <v>4.0734962805526034E-2</v>
      </c>
      <c r="AH31" s="206"/>
      <c r="AI31" s="68">
        <v>0.49422354020575976</v>
      </c>
      <c r="AJ31" s="206"/>
      <c r="AK31" s="68">
        <v>11.970649798564903</v>
      </c>
      <c r="AL31" s="206"/>
      <c r="AM31" s="68">
        <v>1.3691568478935383</v>
      </c>
      <c r="AN31" s="206"/>
      <c r="AO31" s="68">
        <v>8.5459642648695837</v>
      </c>
      <c r="AP31" s="206"/>
      <c r="AQ31" s="68">
        <v>2.7161755043038722</v>
      </c>
    </row>
    <row r="32" spans="2:43" s="54" customFormat="1" ht="15" customHeight="1">
      <c r="B32" s="622">
        <v>2000</v>
      </c>
      <c r="C32" s="622"/>
      <c r="E32" s="68">
        <v>54.082722897489205</v>
      </c>
      <c r="F32" s="68"/>
      <c r="G32" s="67">
        <v>6.7634217945223146E-2</v>
      </c>
      <c r="H32" s="204"/>
      <c r="I32" s="68">
        <v>0.52383147304807309</v>
      </c>
      <c r="J32" s="68"/>
      <c r="K32" s="68">
        <v>0.48994093024259799</v>
      </c>
      <c r="L32" s="68"/>
      <c r="M32" s="68">
        <v>9.5588718787255569E-2</v>
      </c>
      <c r="N32" s="68"/>
      <c r="O32" s="68">
        <v>11.334891646893956</v>
      </c>
      <c r="P32" s="204"/>
      <c r="Q32" s="68">
        <v>6.2380039819860809</v>
      </c>
      <c r="R32" s="204"/>
      <c r="S32" s="68">
        <v>5.0968876649078751</v>
      </c>
      <c r="T32" s="206"/>
      <c r="U32" s="68">
        <v>4.947634948683316E-2</v>
      </c>
      <c r="V32" s="68"/>
      <c r="W32" s="68">
        <v>8.3247231417329903</v>
      </c>
      <c r="X32" s="201"/>
      <c r="Y32" s="68">
        <v>18.408072184151244</v>
      </c>
      <c r="Z32" s="206"/>
      <c r="AA32" s="68">
        <v>2.5360648461580535</v>
      </c>
      <c r="AB32" s="206"/>
      <c r="AC32" s="206">
        <v>1.0004833894705694</v>
      </c>
      <c r="AD32" s="206"/>
      <c r="AE32" s="68">
        <v>0.33099175967455929</v>
      </c>
      <c r="AF32" s="206"/>
      <c r="AG32" s="206">
        <v>3.2323321415633717E-2</v>
      </c>
      <c r="AH32" s="206"/>
      <c r="AI32" s="68">
        <v>0.33633299737323308</v>
      </c>
      <c r="AJ32" s="206"/>
      <c r="AK32" s="68">
        <v>13.269276732348548</v>
      </c>
      <c r="AL32" s="206"/>
      <c r="AM32" s="68">
        <v>2.266397608271411</v>
      </c>
      <c r="AN32" s="206"/>
      <c r="AO32" s="68">
        <v>11.418601040439103</v>
      </c>
      <c r="AP32" s="206"/>
      <c r="AQ32" s="68">
        <v>3.9093804744913525</v>
      </c>
    </row>
    <row r="33" spans="2:43" s="54" customFormat="1" ht="15" customHeight="1">
      <c r="B33" s="622">
        <v>1999</v>
      </c>
      <c r="C33" s="622"/>
      <c r="E33" s="68">
        <v>50.580609132951594</v>
      </c>
      <c r="F33" s="68"/>
      <c r="G33" s="67">
        <v>6.9240924117013672E-2</v>
      </c>
      <c r="H33" s="204"/>
      <c r="I33" s="68">
        <v>0.36489074811174876</v>
      </c>
      <c r="J33" s="68"/>
      <c r="K33" s="68">
        <v>0.3624203523785976</v>
      </c>
      <c r="L33" s="68"/>
      <c r="M33" s="68">
        <v>9.9041317087975048E-2</v>
      </c>
      <c r="N33" s="68"/>
      <c r="O33" s="68">
        <v>13.080124489946048</v>
      </c>
      <c r="P33" s="204"/>
      <c r="Q33" s="68">
        <v>8.1602484342192891</v>
      </c>
      <c r="R33" s="204"/>
      <c r="S33" s="68">
        <v>4.9198760557267578</v>
      </c>
      <c r="T33" s="206"/>
      <c r="U33" s="68">
        <v>5.7058438561312659E-2</v>
      </c>
      <c r="V33" s="68"/>
      <c r="W33" s="68">
        <v>8.0839724681726999</v>
      </c>
      <c r="X33" s="201"/>
      <c r="Y33" s="68">
        <v>15.272613317311649</v>
      </c>
      <c r="Z33" s="206"/>
      <c r="AA33" s="68">
        <v>2.7871308946390547</v>
      </c>
      <c r="AB33" s="206"/>
      <c r="AC33" s="206">
        <v>1.2789333220338983</v>
      </c>
      <c r="AD33" s="206"/>
      <c r="AE33" s="68">
        <v>0.590798598763704</v>
      </c>
      <c r="AF33" s="206"/>
      <c r="AG33" s="206">
        <v>2.9666124691634894E-2</v>
      </c>
      <c r="AH33" s="206"/>
      <c r="AI33" s="68">
        <v>0.48301303015909036</v>
      </c>
      <c r="AJ33" s="206"/>
      <c r="AK33" s="68">
        <v>10.059621809831411</v>
      </c>
      <c r="AL33" s="206"/>
      <c r="AM33" s="68">
        <v>1.9428475826820921</v>
      </c>
      <c r="AN33" s="206"/>
      <c r="AO33" s="68">
        <v>10.970619423356798</v>
      </c>
      <c r="AP33" s="206"/>
      <c r="AQ33" s="68">
        <v>2.6401064448476657</v>
      </c>
    </row>
    <row r="34" spans="2:43" s="54" customFormat="1" ht="15" customHeight="1">
      <c r="B34" s="622">
        <v>1998</v>
      </c>
      <c r="C34" s="622"/>
      <c r="E34" s="68">
        <v>51.357210521093805</v>
      </c>
      <c r="F34" s="68"/>
      <c r="G34" s="67">
        <v>4.7317275747508304E-2</v>
      </c>
      <c r="H34" s="204"/>
      <c r="I34" s="68">
        <v>0.4342891828579018</v>
      </c>
      <c r="J34" s="68"/>
      <c r="K34" s="68">
        <v>0.43245939534533795</v>
      </c>
      <c r="L34" s="68"/>
      <c r="M34" s="68">
        <v>7.0078425308291878E-2</v>
      </c>
      <c r="N34" s="68"/>
      <c r="O34" s="68">
        <v>14.393739210268002</v>
      </c>
      <c r="P34" s="204"/>
      <c r="Q34" s="68">
        <v>9.8315320871517393</v>
      </c>
      <c r="R34" s="204"/>
      <c r="S34" s="68">
        <v>4.562207123116262</v>
      </c>
      <c r="T34" s="206"/>
      <c r="U34" s="68">
        <v>5.1128061121480377E-2</v>
      </c>
      <c r="V34" s="68"/>
      <c r="W34" s="68">
        <v>4.9436935055673592</v>
      </c>
      <c r="X34" s="201"/>
      <c r="Y34" s="68">
        <v>19.274493918583108</v>
      </c>
      <c r="Z34" s="206"/>
      <c r="AA34" s="68">
        <v>1.5407647193929157</v>
      </c>
      <c r="AB34" s="206"/>
      <c r="AC34" s="206">
        <v>0.83715783226612517</v>
      </c>
      <c r="AD34" s="206"/>
      <c r="AE34" s="68">
        <v>0.15364317382663201</v>
      </c>
      <c r="AF34" s="206"/>
      <c r="AG34" s="206">
        <v>3.8856663967306353E-2</v>
      </c>
      <c r="AH34" s="206"/>
      <c r="AI34" s="68">
        <v>0.18463458658261281</v>
      </c>
      <c r="AJ34" s="206"/>
      <c r="AK34" s="68">
        <v>15.48409017862148</v>
      </c>
      <c r="AL34" s="206"/>
      <c r="AM34" s="68">
        <v>2.0650044339860982</v>
      </c>
      <c r="AN34" s="206"/>
      <c r="AO34" s="68">
        <v>7.1142741260133775</v>
      </c>
      <c r="AP34" s="206"/>
      <c r="AQ34" s="68">
        <v>5.0793248767482604</v>
      </c>
    </row>
    <row r="35" spans="2:43" s="54" customFormat="1" ht="15" customHeight="1">
      <c r="B35" s="622">
        <v>1997</v>
      </c>
      <c r="C35" s="622"/>
      <c r="E35" s="68">
        <v>52.620034462645428</v>
      </c>
      <c r="F35" s="204"/>
      <c r="G35" s="204">
        <v>2.339652602787656E-2</v>
      </c>
      <c r="H35" s="204"/>
      <c r="I35" s="204">
        <v>0.40331437669351833</v>
      </c>
      <c r="J35" s="204"/>
      <c r="K35" s="204">
        <v>0.40331437669351833</v>
      </c>
      <c r="L35" s="204"/>
      <c r="M35" s="204">
        <v>5.8431389355027612E-2</v>
      </c>
      <c r="N35" s="204"/>
      <c r="O35" s="204">
        <v>12.178543506431067</v>
      </c>
      <c r="P35" s="204"/>
      <c r="Q35" s="204">
        <v>9.7403592697883745</v>
      </c>
      <c r="R35" s="204"/>
      <c r="S35" s="204">
        <v>2.4381842366426927</v>
      </c>
      <c r="T35" s="204"/>
      <c r="U35" s="204">
        <v>0.11441378638076338</v>
      </c>
      <c r="V35" s="204"/>
      <c r="W35" s="204">
        <v>4.2136413499692438</v>
      </c>
      <c r="X35" s="393"/>
      <c r="Y35" s="204">
        <v>18.248180734367359</v>
      </c>
      <c r="Z35" s="204"/>
      <c r="AA35" s="204">
        <v>1.1013440584176757</v>
      </c>
      <c r="AB35" s="204"/>
      <c r="AC35" s="204">
        <v>0.61304116675299947</v>
      </c>
      <c r="AD35" s="204"/>
      <c r="AE35" s="204">
        <v>6.2904012787078328E-2</v>
      </c>
      <c r="AF35" s="204"/>
      <c r="AG35" s="204">
        <v>2.1891891891891894E-2</v>
      </c>
      <c r="AH35" s="204"/>
      <c r="AI35" s="204">
        <v>0.24064208773391033</v>
      </c>
      <c r="AJ35" s="204"/>
      <c r="AK35" s="204">
        <v>15.495765625181237</v>
      </c>
      <c r="AL35" s="204"/>
      <c r="AM35" s="204">
        <v>1.4104289630345375</v>
      </c>
      <c r="AN35" s="204"/>
      <c r="AO35" s="204">
        <v>7.2833911146974577</v>
      </c>
      <c r="AP35" s="204"/>
      <c r="AQ35" s="204">
        <v>10.211135465103879</v>
      </c>
    </row>
    <row r="36" spans="2:43" s="54" customFormat="1" ht="15" customHeight="1">
      <c r="B36" s="622">
        <v>1996</v>
      </c>
      <c r="C36" s="622"/>
      <c r="E36" s="68">
        <v>58.548017901764446</v>
      </c>
      <c r="F36" s="204"/>
      <c r="G36" s="204">
        <v>1.4302785759522553E-2</v>
      </c>
      <c r="H36" s="204"/>
      <c r="I36" s="204">
        <v>0.48052429771976507</v>
      </c>
      <c r="J36" s="204"/>
      <c r="K36" s="204">
        <v>0.48052429771976507</v>
      </c>
      <c r="L36" s="204"/>
      <c r="M36" s="204">
        <v>5.326875028248082E-2</v>
      </c>
      <c r="N36" s="204"/>
      <c r="O36" s="204">
        <v>11.869578772647023</v>
      </c>
      <c r="P36" s="204"/>
      <c r="Q36" s="204">
        <v>9.0520071704537006</v>
      </c>
      <c r="R36" s="204"/>
      <c r="S36" s="204">
        <v>2.8175716021933224</v>
      </c>
      <c r="T36" s="204"/>
      <c r="U36" s="204">
        <v>0.10528052152253888</v>
      </c>
      <c r="V36" s="204"/>
      <c r="W36" s="204">
        <v>3.5657716671700772</v>
      </c>
      <c r="X36" s="393"/>
      <c r="Y36" s="204">
        <v>20.343893774184586</v>
      </c>
      <c r="Z36" s="204"/>
      <c r="AA36" s="204">
        <v>1.0858775913797174</v>
      </c>
      <c r="AB36" s="204"/>
      <c r="AC36" s="204">
        <v>0.57649330767552742</v>
      </c>
      <c r="AD36" s="204"/>
      <c r="AE36" s="204">
        <v>6.8136088273474671E-2</v>
      </c>
      <c r="AF36" s="204"/>
      <c r="AG36" s="204">
        <v>3.146585055768903E-2</v>
      </c>
      <c r="AH36" s="204"/>
      <c r="AI36" s="204">
        <v>0.26454867674795429</v>
      </c>
      <c r="AJ36" s="204"/>
      <c r="AK36" s="204">
        <v>17.925979257769793</v>
      </c>
      <c r="AL36" s="204"/>
      <c r="AM36" s="204">
        <v>1.0674882482871213</v>
      </c>
      <c r="AN36" s="204"/>
      <c r="AO36" s="204">
        <v>11.175699623130269</v>
      </c>
      <c r="AP36" s="204"/>
      <c r="AQ36" s="204">
        <v>11.04497823087072</v>
      </c>
    </row>
    <row r="37" spans="2:43" s="54" customFormat="1" ht="15" customHeight="1">
      <c r="B37" s="569">
        <v>1995</v>
      </c>
      <c r="C37" s="569"/>
      <c r="E37" s="68">
        <v>52.01671860823182</v>
      </c>
      <c r="F37" s="204"/>
      <c r="G37" s="204">
        <v>1.5534520481341922E-2</v>
      </c>
      <c r="H37" s="204"/>
      <c r="I37" s="204">
        <v>0.3900469778541869</v>
      </c>
      <c r="J37" s="204"/>
      <c r="K37" s="204">
        <v>0.3900469778541869</v>
      </c>
      <c r="L37" s="204"/>
      <c r="M37" s="204">
        <v>6.7403989352212548E-2</v>
      </c>
      <c r="N37" s="204"/>
      <c r="O37" s="204">
        <v>13.590576622629534</v>
      </c>
      <c r="P37" s="204"/>
      <c r="Q37" s="204">
        <v>10.711096709347864</v>
      </c>
      <c r="R37" s="204"/>
      <c r="S37" s="204">
        <v>2.8794799132816706</v>
      </c>
      <c r="T37" s="204"/>
      <c r="U37" s="204">
        <v>3.2554441785661796E-2</v>
      </c>
      <c r="V37" s="204"/>
      <c r="W37" s="204">
        <v>4.8893951000303044</v>
      </c>
      <c r="X37" s="393"/>
      <c r="Y37" s="204">
        <v>18.210263489357736</v>
      </c>
      <c r="Z37" s="204"/>
      <c r="AA37" s="204">
        <v>0.94811091657160729</v>
      </c>
      <c r="AB37" s="204"/>
      <c r="AC37" s="204">
        <v>0.56878031647913763</v>
      </c>
      <c r="AD37" s="204"/>
      <c r="AE37" s="204">
        <v>6.6390167857013377E-2</v>
      </c>
      <c r="AF37" s="204"/>
      <c r="AG37" s="204">
        <v>2.9725001397350622E-2</v>
      </c>
      <c r="AH37" s="204"/>
      <c r="AI37" s="204">
        <v>0.2385316374453782</v>
      </c>
      <c r="AJ37" s="204"/>
      <c r="AK37" s="204">
        <v>16.020607227053027</v>
      </c>
      <c r="AL37" s="204"/>
      <c r="AM37" s="204">
        <v>1.0030137082877211</v>
      </c>
      <c r="AN37" s="204"/>
      <c r="AO37" s="204">
        <v>5.1834716752641556</v>
      </c>
      <c r="AP37" s="204"/>
      <c r="AQ37" s="204">
        <v>9.6700262332623552</v>
      </c>
    </row>
    <row r="38" spans="2:43" s="54" customFormat="1" ht="9" customHeight="1">
      <c r="B38" s="45"/>
      <c r="C38" s="45"/>
      <c r="E38" s="68"/>
      <c r="F38" s="201"/>
      <c r="G38" s="201"/>
      <c r="H38" s="204"/>
      <c r="I38" s="204"/>
      <c r="J38" s="204"/>
      <c r="K38" s="204"/>
      <c r="L38" s="204"/>
      <c r="M38" s="204"/>
      <c r="N38" s="204"/>
      <c r="O38" s="204"/>
      <c r="P38" s="201"/>
      <c r="Q38" s="204"/>
      <c r="R38" s="201"/>
      <c r="S38" s="204"/>
      <c r="T38" s="204"/>
      <c r="U38" s="204"/>
      <c r="V38" s="204"/>
      <c r="W38" s="204"/>
      <c r="X38" s="393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</row>
    <row r="39" spans="2:43" s="54" customFormat="1" ht="3" customHeight="1">
      <c r="B39" s="388"/>
      <c r="C39" s="388"/>
      <c r="D39" s="293"/>
      <c r="E39" s="394"/>
      <c r="F39" s="370"/>
      <c r="G39" s="370"/>
      <c r="H39" s="395"/>
      <c r="I39" s="395"/>
      <c r="J39" s="395"/>
      <c r="K39" s="395"/>
      <c r="L39" s="395"/>
      <c r="M39" s="395"/>
      <c r="N39" s="395"/>
      <c r="O39" s="395"/>
      <c r="P39" s="370"/>
      <c r="Q39" s="395"/>
      <c r="R39" s="370"/>
      <c r="S39" s="395"/>
      <c r="T39" s="395"/>
      <c r="U39" s="395"/>
      <c r="V39" s="395"/>
      <c r="W39" s="395"/>
      <c r="X39" s="396"/>
      <c r="Y39" s="370"/>
      <c r="Z39" s="370"/>
      <c r="AA39" s="370"/>
      <c r="AB39" s="370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0"/>
      <c r="AQ39" s="370"/>
    </row>
    <row r="40" spans="2:43" s="54" customFormat="1" ht="5.25" customHeight="1"/>
    <row r="41" spans="2:43" s="54" customFormat="1" ht="15" customHeight="1">
      <c r="B41" s="518" t="s">
        <v>538</v>
      </c>
      <c r="C41" s="518"/>
      <c r="D41" s="518"/>
      <c r="E41" s="518"/>
      <c r="F41" s="518"/>
      <c r="G41" s="518"/>
      <c r="H41" s="518"/>
      <c r="I41" s="518"/>
      <c r="J41" s="518"/>
      <c r="K41" s="518"/>
      <c r="L41" s="518"/>
      <c r="M41" s="518"/>
      <c r="N41" s="518"/>
      <c r="O41" s="518"/>
      <c r="P41" s="518"/>
      <c r="Q41" s="518"/>
      <c r="R41" s="518"/>
      <c r="S41" s="518"/>
      <c r="T41" s="518"/>
      <c r="U41" s="518"/>
      <c r="V41" s="518"/>
      <c r="W41" s="518"/>
      <c r="X41" s="518"/>
      <c r="Y41" s="518"/>
      <c r="Z41" s="518"/>
      <c r="AA41" s="518"/>
      <c r="AB41" s="518"/>
      <c r="AC41" s="518"/>
      <c r="AD41" s="518"/>
      <c r="AE41" s="518"/>
      <c r="AF41" s="518"/>
      <c r="AG41" s="518"/>
      <c r="AH41" s="518"/>
      <c r="AI41" s="518"/>
      <c r="AJ41" s="518"/>
      <c r="AK41" s="518"/>
      <c r="AL41" s="518"/>
      <c r="AM41" s="518"/>
      <c r="AN41" s="518"/>
      <c r="AO41" s="518"/>
      <c r="AP41" s="518"/>
      <c r="AQ41" s="518"/>
    </row>
    <row r="42" spans="2:43" ht="14.25" customHeight="1">
      <c r="B42" s="604"/>
      <c r="C42" s="604"/>
      <c r="D42" s="604"/>
      <c r="J42" s="55"/>
      <c r="K42" s="55"/>
      <c r="P42" s="55"/>
      <c r="Q42" s="55"/>
      <c r="X42" s="55"/>
    </row>
    <row r="43" spans="2:43" ht="13.5" customHeight="1">
      <c r="J43" s="55"/>
      <c r="K43" s="55"/>
      <c r="P43" s="55"/>
      <c r="Q43" s="55"/>
      <c r="X43" s="55"/>
    </row>
    <row r="44" spans="2:43" ht="13.5" customHeight="1">
      <c r="J44" s="55"/>
      <c r="K44" s="55"/>
      <c r="P44" s="55"/>
      <c r="Q44" s="55"/>
      <c r="X44" s="55"/>
    </row>
    <row r="45" spans="2:43" ht="21" customHeight="1">
      <c r="J45" s="55"/>
      <c r="K45" s="55"/>
      <c r="P45" s="55"/>
      <c r="Q45" s="55"/>
      <c r="X45" s="55"/>
    </row>
    <row r="46" spans="2:43" ht="21" customHeight="1">
      <c r="J46" s="55"/>
      <c r="K46" s="55"/>
      <c r="P46" s="55"/>
      <c r="Q46" s="55"/>
      <c r="X46" s="55"/>
    </row>
    <row r="47" spans="2:43" ht="21" customHeight="1">
      <c r="J47" s="55"/>
      <c r="K47" s="55"/>
      <c r="P47" s="55"/>
      <c r="Q47" s="55"/>
      <c r="X47" s="55"/>
    </row>
    <row r="48" spans="2:43" ht="21" customHeight="1">
      <c r="J48" s="55"/>
      <c r="K48" s="55"/>
      <c r="P48" s="55"/>
      <c r="Q48" s="55"/>
      <c r="X48" s="55"/>
    </row>
    <row r="49" spans="10:24" ht="21" customHeight="1">
      <c r="J49" s="55"/>
      <c r="K49" s="55"/>
      <c r="X49" s="55"/>
    </row>
    <row r="50" spans="10:24" ht="21" customHeight="1">
      <c r="X50" s="55"/>
    </row>
    <row r="51" spans="10:24" ht="21" customHeight="1">
      <c r="X51" s="55"/>
    </row>
    <row r="52" spans="10:24" ht="21" customHeight="1">
      <c r="X52" s="55"/>
    </row>
    <row r="53" spans="10:24" ht="21" customHeight="1">
      <c r="X53" s="55"/>
    </row>
    <row r="54" spans="10:24" ht="21" customHeight="1">
      <c r="X54" s="55"/>
    </row>
  </sheetData>
  <mergeCells count="80">
    <mergeCell ref="B10:C10"/>
    <mergeCell ref="B11:C11"/>
    <mergeCell ref="AJ8:AK8"/>
    <mergeCell ref="B34:C34"/>
    <mergeCell ref="B42:D42"/>
    <mergeCell ref="B20:C20"/>
    <mergeCell ref="B35:C35"/>
    <mergeCell ref="P8:Q8"/>
    <mergeCell ref="B18:C18"/>
    <mergeCell ref="B28:C28"/>
    <mergeCell ref="B33:C33"/>
    <mergeCell ref="B15:C15"/>
    <mergeCell ref="B36:C36"/>
    <mergeCell ref="B37:C37"/>
    <mergeCell ref="B14:C14"/>
    <mergeCell ref="B13:C13"/>
    <mergeCell ref="B41:AQ41"/>
    <mergeCell ref="B12:C12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H5:K5"/>
    <mergeCell ref="L8:M8"/>
    <mergeCell ref="J8:K8"/>
    <mergeCell ref="D8:E8"/>
    <mergeCell ref="F8:G8"/>
    <mergeCell ref="H8:I8"/>
    <mergeCell ref="AJ6:AK7"/>
    <mergeCell ref="P6:Q7"/>
    <mergeCell ref="N6:O7"/>
    <mergeCell ref="AF7:AG7"/>
    <mergeCell ref="AB7:AC7"/>
    <mergeCell ref="X6:Y7"/>
    <mergeCell ref="Z6:AA7"/>
    <mergeCell ref="V5:W7"/>
    <mergeCell ref="B2:W2"/>
    <mergeCell ref="B32:C32"/>
    <mergeCell ref="B22:C22"/>
    <mergeCell ref="B24:C24"/>
    <mergeCell ref="B31:C31"/>
    <mergeCell ref="B19:C19"/>
    <mergeCell ref="B29:C29"/>
    <mergeCell ref="B26:C26"/>
    <mergeCell ref="B17:C17"/>
    <mergeCell ref="B30:C30"/>
    <mergeCell ref="B23:C23"/>
    <mergeCell ref="B16:C16"/>
    <mergeCell ref="H6:I7"/>
    <mergeCell ref="B27:C27"/>
    <mergeCell ref="B25:C25"/>
    <mergeCell ref="L5:M7"/>
    <mergeCell ref="B1:AQ1"/>
    <mergeCell ref="B21:C21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</mergeCells>
  <phoneticPr fontId="6" type="noConversion"/>
  <hyperlinks>
    <hyperlink ref="AS2" location="Indice!A1" tooltip="(voltar ao índice)" display="Indice!A1" xr:uid="{00000000-0004-0000-1C00-000000000000}"/>
  </hyperlinks>
  <printOptions horizontalCentered="1"/>
  <pageMargins left="0.27559055118110237" right="0.27559055118110237" top="0.6692913385826772" bottom="0.47244094488188981" header="0" footer="0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pageSetUpPr fitToPage="1"/>
  </sheetPr>
  <dimension ref="B1:S49"/>
  <sheetViews>
    <sheetView showGridLines="0" zoomScaleNormal="100" workbookViewId="0">
      <pane xSplit="8" ySplit="4" topLeftCell="I5" activePane="bottomRight" state="frozen"/>
      <selection activeCell="N31" sqref="N31"/>
      <selection pane="topRight" activeCell="N31" sqref="N31"/>
      <selection pane="bottomLeft" activeCell="N31" sqref="N31"/>
      <selection pane="bottomRight" activeCell="N2" sqref="N2"/>
    </sheetView>
  </sheetViews>
  <sheetFormatPr defaultRowHeight="21" customHeight="1"/>
  <cols>
    <col min="1" max="1" width="6.5703125" style="14" customWidth="1"/>
    <col min="2" max="2" width="3.42578125" style="14" customWidth="1"/>
    <col min="3" max="5" width="3.140625" style="14" customWidth="1"/>
    <col min="6" max="7" width="11.7109375" style="14" customWidth="1"/>
    <col min="8" max="8" width="8.85546875" style="14" customWidth="1"/>
    <col min="9" max="12" width="10.7109375" style="14" customWidth="1"/>
    <col min="13" max="13" width="6.5703125" style="14" customWidth="1"/>
    <col min="14" max="14" width="14.5703125" style="14" bestFit="1" customWidth="1"/>
    <col min="15" max="15" width="9.7109375" style="14" customWidth="1"/>
    <col min="16" max="16384" width="9.140625" style="14"/>
  </cols>
  <sheetData>
    <row r="1" spans="2:19" ht="21" customHeight="1">
      <c r="B1" s="523" t="s">
        <v>563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</row>
    <row r="2" spans="2:19" ht="21" customHeight="1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N2" s="430" t="s">
        <v>596</v>
      </c>
    </row>
    <row r="3" spans="2:19" ht="13.5" customHeight="1">
      <c r="B3" s="518" t="s">
        <v>222</v>
      </c>
      <c r="C3" s="518"/>
      <c r="D3" s="518"/>
      <c r="E3" s="518"/>
      <c r="F3" s="72"/>
      <c r="G3" s="72"/>
      <c r="H3" s="72"/>
      <c r="I3" s="72"/>
      <c r="J3" s="72"/>
      <c r="K3" s="221"/>
      <c r="L3" s="221" t="s">
        <v>388</v>
      </c>
      <c r="O3" s="83"/>
      <c r="P3" s="13"/>
      <c r="Q3" s="13"/>
    </row>
    <row r="4" spans="2:19" s="13" customFormat="1" ht="36" customHeight="1">
      <c r="B4" s="524" t="s">
        <v>69</v>
      </c>
      <c r="C4" s="520"/>
      <c r="D4" s="520"/>
      <c r="E4" s="520"/>
      <c r="F4" s="520"/>
      <c r="G4" s="520"/>
      <c r="H4" s="520"/>
      <c r="I4" s="520">
        <v>2009</v>
      </c>
      <c r="J4" s="520"/>
      <c r="K4" s="520">
        <v>2019</v>
      </c>
      <c r="L4" s="521"/>
    </row>
    <row r="5" spans="2:19" s="13" customFormat="1" ht="9" customHeight="1"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</row>
    <row r="6" spans="2:19" ht="15" customHeight="1">
      <c r="B6" s="519" t="s">
        <v>313</v>
      </c>
      <c r="C6" s="519"/>
      <c r="D6" s="519"/>
      <c r="E6" s="519"/>
      <c r="F6" s="519"/>
      <c r="G6" s="83"/>
      <c r="H6" s="83"/>
      <c r="I6" s="83"/>
      <c r="J6" s="116">
        <v>13611</v>
      </c>
      <c r="K6" s="116"/>
      <c r="L6" s="116">
        <v>13534</v>
      </c>
      <c r="O6" s="83"/>
      <c r="P6" s="83"/>
      <c r="Q6" s="83"/>
      <c r="R6" s="83"/>
      <c r="S6" s="83"/>
    </row>
    <row r="7" spans="2:19" s="13" customFormat="1" ht="15" customHeight="1">
      <c r="B7" s="106" t="s">
        <v>314</v>
      </c>
      <c r="C7" s="106"/>
      <c r="D7" s="106"/>
      <c r="E7" s="106"/>
      <c r="F7" s="106"/>
      <c r="G7" s="106"/>
      <c r="H7" s="106"/>
      <c r="I7" s="83"/>
      <c r="J7" s="116">
        <v>13580</v>
      </c>
      <c r="K7" s="116"/>
      <c r="L7" s="116">
        <v>13479</v>
      </c>
      <c r="O7" s="218"/>
      <c r="P7" s="113"/>
      <c r="Q7" s="113"/>
    </row>
    <row r="8" spans="2:19" ht="15" customHeight="1">
      <c r="B8" s="218" t="s">
        <v>315</v>
      </c>
      <c r="C8" s="54"/>
      <c r="D8" s="218"/>
      <c r="E8" s="218"/>
      <c r="F8" s="218"/>
      <c r="G8" s="218"/>
      <c r="H8" s="83"/>
      <c r="I8" s="83"/>
      <c r="J8" s="113">
        <v>5428.4</v>
      </c>
      <c r="K8" s="426"/>
      <c r="L8" s="426">
        <v>4604.3599999999997</v>
      </c>
    </row>
    <row r="9" spans="2:19" ht="15" customHeight="1">
      <c r="B9" s="83"/>
      <c r="C9" s="83"/>
      <c r="D9" s="519" t="s">
        <v>150</v>
      </c>
      <c r="E9" s="519"/>
      <c r="F9" s="519"/>
      <c r="G9" s="83"/>
      <c r="H9" s="83"/>
      <c r="I9" s="83"/>
      <c r="J9" s="113">
        <v>2242.3000000000002</v>
      </c>
      <c r="K9" s="426"/>
      <c r="L9" s="426">
        <v>1635.33</v>
      </c>
    </row>
    <row r="10" spans="2:19" ht="15" customHeight="1">
      <c r="B10" s="54"/>
      <c r="C10" s="54"/>
      <c r="D10" s="54"/>
      <c r="E10" s="522" t="s">
        <v>151</v>
      </c>
      <c r="F10" s="522"/>
      <c r="G10" s="522"/>
      <c r="H10" s="54"/>
      <c r="I10" s="54"/>
      <c r="J10" s="114">
        <v>61.3</v>
      </c>
      <c r="K10" s="425"/>
      <c r="L10" s="425">
        <v>18.07</v>
      </c>
    </row>
    <row r="11" spans="2:19" ht="15" customHeight="1">
      <c r="B11" s="54"/>
      <c r="C11" s="54"/>
      <c r="D11" s="54"/>
      <c r="E11" s="522" t="s">
        <v>152</v>
      </c>
      <c r="F11" s="522"/>
      <c r="G11" s="522"/>
      <c r="H11" s="522"/>
      <c r="I11" s="522"/>
      <c r="J11" s="114">
        <v>79.099999999999994</v>
      </c>
      <c r="K11" s="425"/>
      <c r="L11" s="425">
        <v>53.2</v>
      </c>
    </row>
    <row r="12" spans="2:19" ht="15" customHeight="1">
      <c r="B12" s="54"/>
      <c r="C12" s="54"/>
      <c r="D12" s="54"/>
      <c r="E12" s="522" t="s">
        <v>38</v>
      </c>
      <c r="F12" s="522"/>
      <c r="G12" s="54"/>
      <c r="H12" s="54"/>
      <c r="I12" s="54"/>
      <c r="J12" s="114">
        <v>542.35</v>
      </c>
      <c r="K12" s="425"/>
      <c r="L12" s="425">
        <v>260.35000000000002</v>
      </c>
    </row>
    <row r="13" spans="2:19" ht="15" customHeight="1">
      <c r="B13" s="54"/>
      <c r="C13" s="54"/>
      <c r="D13" s="54"/>
      <c r="E13" s="522" t="s">
        <v>153</v>
      </c>
      <c r="F13" s="522"/>
      <c r="G13" s="522"/>
      <c r="H13" s="54"/>
      <c r="I13" s="54"/>
      <c r="J13" s="114">
        <v>118.4</v>
      </c>
      <c r="K13" s="425"/>
      <c r="L13" s="425">
        <v>179.83</v>
      </c>
    </row>
    <row r="14" spans="2:19" ht="15" customHeight="1">
      <c r="B14" s="522" t="s">
        <v>128</v>
      </c>
      <c r="C14" s="522"/>
      <c r="D14" s="522"/>
      <c r="E14" s="54"/>
      <c r="F14" s="522" t="s">
        <v>76</v>
      </c>
      <c r="G14" s="522"/>
      <c r="H14" s="54"/>
      <c r="I14" s="54"/>
      <c r="J14" s="114">
        <v>114.9</v>
      </c>
      <c r="K14" s="425"/>
      <c r="L14" s="425">
        <v>173.54</v>
      </c>
    </row>
    <row r="15" spans="2:19" ht="15" customHeight="1">
      <c r="B15" s="54"/>
      <c r="C15" s="54"/>
      <c r="D15" s="54"/>
      <c r="E15" s="522" t="s">
        <v>316</v>
      </c>
      <c r="F15" s="522"/>
      <c r="G15" s="522"/>
      <c r="H15" s="54"/>
      <c r="I15" s="54"/>
      <c r="J15" s="209">
        <v>1010.16</v>
      </c>
      <c r="K15" s="425"/>
      <c r="L15" s="425">
        <v>722.05</v>
      </c>
    </row>
    <row r="16" spans="2:19" ht="15" customHeight="1">
      <c r="B16" s="54"/>
      <c r="C16" s="54"/>
      <c r="D16" s="54"/>
      <c r="E16" s="522" t="s">
        <v>154</v>
      </c>
      <c r="F16" s="522"/>
      <c r="G16" s="522"/>
      <c r="H16" s="54"/>
      <c r="I16" s="54"/>
      <c r="J16" s="114">
        <v>54.27</v>
      </c>
      <c r="K16" s="425"/>
      <c r="L16" s="425">
        <v>45.41</v>
      </c>
    </row>
    <row r="17" spans="2:13" ht="15" customHeight="1">
      <c r="B17" s="54"/>
      <c r="C17" s="54"/>
      <c r="D17" s="54"/>
      <c r="E17" s="522" t="s">
        <v>317</v>
      </c>
      <c r="F17" s="522"/>
      <c r="G17" s="522"/>
      <c r="H17" s="54"/>
      <c r="I17" s="54"/>
      <c r="J17" s="114">
        <v>304.39999999999998</v>
      </c>
      <c r="K17" s="425"/>
      <c r="L17" s="425">
        <v>323.91000000000003</v>
      </c>
      <c r="M17" s="111"/>
    </row>
    <row r="18" spans="2:13" ht="15" customHeight="1">
      <c r="B18" s="54"/>
      <c r="C18" s="54"/>
      <c r="D18" s="54"/>
      <c r="E18" s="522" t="s">
        <v>155</v>
      </c>
      <c r="F18" s="522"/>
      <c r="G18" s="522"/>
      <c r="H18" s="522"/>
      <c r="I18" s="54"/>
      <c r="J18" s="114">
        <v>2.9</v>
      </c>
      <c r="K18" s="425"/>
      <c r="L18" s="110">
        <v>0.74</v>
      </c>
    </row>
    <row r="19" spans="2:13" ht="15" customHeight="1">
      <c r="B19" s="54"/>
      <c r="C19" s="54"/>
      <c r="D19" s="54"/>
      <c r="E19" s="522" t="s">
        <v>94</v>
      </c>
      <c r="F19" s="522"/>
      <c r="G19" s="54"/>
      <c r="H19" s="54"/>
      <c r="I19" s="54"/>
      <c r="J19" s="114">
        <v>69.41</v>
      </c>
      <c r="K19" s="425"/>
      <c r="L19" s="425">
        <v>31.37</v>
      </c>
    </row>
    <row r="20" spans="2:13" ht="15" customHeight="1">
      <c r="B20" s="54"/>
      <c r="C20" s="54"/>
      <c r="D20" s="519" t="s">
        <v>149</v>
      </c>
      <c r="E20" s="519"/>
      <c r="F20" s="519"/>
      <c r="G20" s="519"/>
      <c r="H20" s="83"/>
      <c r="I20" s="83"/>
      <c r="J20" s="112">
        <v>183.07</v>
      </c>
      <c r="K20" s="426"/>
      <c r="L20" s="426">
        <v>129.97</v>
      </c>
    </row>
    <row r="21" spans="2:13" ht="15" customHeight="1">
      <c r="B21" s="54"/>
      <c r="C21" s="54"/>
      <c r="D21" s="519" t="s">
        <v>148</v>
      </c>
      <c r="E21" s="519"/>
      <c r="F21" s="519"/>
      <c r="G21" s="519"/>
      <c r="H21" s="83"/>
      <c r="I21" s="83"/>
      <c r="J21" s="112">
        <v>2482.39</v>
      </c>
      <c r="K21" s="426"/>
      <c r="L21" s="426">
        <v>2322.41</v>
      </c>
    </row>
    <row r="22" spans="2:13" ht="15" customHeight="1">
      <c r="B22" s="54"/>
      <c r="C22" s="54"/>
      <c r="D22" s="54"/>
      <c r="E22" s="522" t="s">
        <v>129</v>
      </c>
      <c r="F22" s="522"/>
      <c r="G22" s="522"/>
      <c r="H22" s="54"/>
      <c r="I22" s="54"/>
      <c r="J22" s="114">
        <v>277.85000000000002</v>
      </c>
      <c r="K22" s="425"/>
      <c r="L22" s="425">
        <v>262.8</v>
      </c>
    </row>
    <row r="23" spans="2:13" ht="15" customHeight="1">
      <c r="B23" s="54"/>
      <c r="C23" s="54"/>
      <c r="D23" s="54"/>
      <c r="E23" s="522" t="s">
        <v>156</v>
      </c>
      <c r="F23" s="522"/>
      <c r="G23" s="522"/>
      <c r="H23" s="54"/>
      <c r="I23" s="54"/>
      <c r="J23" s="114">
        <v>848.93</v>
      </c>
      <c r="K23" s="425"/>
      <c r="L23" s="425">
        <v>1076.3499999999999</v>
      </c>
    </row>
    <row r="24" spans="2:13" ht="15" customHeight="1">
      <c r="B24" s="54"/>
      <c r="C24" s="54"/>
      <c r="D24" s="54"/>
      <c r="E24" s="522" t="s">
        <v>131</v>
      </c>
      <c r="F24" s="522"/>
      <c r="G24" s="54"/>
      <c r="H24" s="54"/>
      <c r="I24" s="54"/>
      <c r="J24" s="114">
        <v>99.89</v>
      </c>
      <c r="K24" s="425"/>
      <c r="L24" s="425">
        <v>117.62</v>
      </c>
    </row>
    <row r="25" spans="2:13" ht="15" customHeight="1">
      <c r="B25" s="54"/>
      <c r="C25" s="54"/>
      <c r="D25" s="54"/>
      <c r="E25" s="522" t="s">
        <v>157</v>
      </c>
      <c r="F25" s="522"/>
      <c r="G25" s="522"/>
      <c r="H25" s="54"/>
      <c r="I25" s="54"/>
      <c r="J25" s="114">
        <v>104.19</v>
      </c>
      <c r="K25" s="425"/>
      <c r="L25" s="425">
        <v>123.06</v>
      </c>
    </row>
    <row r="26" spans="2:13" ht="15" customHeight="1">
      <c r="B26" s="54"/>
      <c r="C26" s="54"/>
      <c r="D26" s="54"/>
      <c r="E26" s="522" t="s">
        <v>91</v>
      </c>
      <c r="F26" s="522"/>
      <c r="G26" s="54"/>
      <c r="H26" s="54"/>
      <c r="I26" s="54"/>
      <c r="J26" s="114">
        <v>1131.2</v>
      </c>
      <c r="K26" s="425"/>
      <c r="L26" s="425">
        <v>718.99</v>
      </c>
    </row>
    <row r="27" spans="2:13" ht="15" customHeight="1">
      <c r="B27" s="522"/>
      <c r="C27" s="522"/>
      <c r="D27" s="522"/>
      <c r="E27" s="54"/>
      <c r="F27" s="522" t="s">
        <v>158</v>
      </c>
      <c r="G27" s="522"/>
      <c r="H27" s="54"/>
      <c r="I27" s="54"/>
      <c r="J27" s="114">
        <v>502.17</v>
      </c>
      <c r="K27" s="425"/>
      <c r="L27" s="425">
        <v>434.43999999999994</v>
      </c>
    </row>
    <row r="28" spans="2:13" ht="15" customHeight="1">
      <c r="B28" s="54"/>
      <c r="C28" s="54"/>
      <c r="D28" s="54"/>
      <c r="E28" s="54"/>
      <c r="F28" s="522" t="s">
        <v>389</v>
      </c>
      <c r="G28" s="522"/>
      <c r="H28" s="54"/>
      <c r="I28" s="54"/>
      <c r="J28" s="114">
        <v>623.9</v>
      </c>
      <c r="K28" s="425"/>
      <c r="L28" s="425">
        <v>274.94</v>
      </c>
    </row>
    <row r="29" spans="2:13" ht="15" customHeight="1">
      <c r="B29" s="54"/>
      <c r="C29" s="54"/>
      <c r="D29" s="54"/>
      <c r="E29" s="54"/>
      <c r="F29" s="522" t="s">
        <v>159</v>
      </c>
      <c r="G29" s="522"/>
      <c r="H29" s="54"/>
      <c r="I29" s="54"/>
      <c r="J29" s="114">
        <v>5.13</v>
      </c>
      <c r="K29" s="425"/>
      <c r="L29" s="425">
        <v>9.61</v>
      </c>
    </row>
    <row r="30" spans="2:13" ht="15" customHeight="1">
      <c r="B30" s="54"/>
      <c r="C30" s="54"/>
      <c r="D30" s="54"/>
      <c r="E30" s="522" t="s">
        <v>160</v>
      </c>
      <c r="F30" s="522"/>
      <c r="G30" s="522"/>
      <c r="H30" s="522"/>
      <c r="I30" s="54"/>
      <c r="J30" s="114">
        <v>20.329999999999998</v>
      </c>
      <c r="K30" s="425"/>
      <c r="L30" s="425">
        <v>23.59</v>
      </c>
      <c r="M30" s="111"/>
    </row>
    <row r="31" spans="2:13" ht="15" customHeight="1">
      <c r="B31" s="54"/>
      <c r="C31" s="54"/>
      <c r="D31" s="83" t="s">
        <v>318</v>
      </c>
      <c r="E31" s="83"/>
      <c r="F31" s="83"/>
      <c r="G31" s="83"/>
      <c r="H31" s="54"/>
      <c r="I31" s="54"/>
      <c r="J31" s="112">
        <v>520.64</v>
      </c>
      <c r="K31" s="426"/>
      <c r="L31" s="339">
        <v>516.65</v>
      </c>
    </row>
    <row r="32" spans="2:13" ht="15" customHeight="1">
      <c r="B32" s="519" t="s">
        <v>386</v>
      </c>
      <c r="C32" s="519"/>
      <c r="D32" s="519"/>
      <c r="E32" s="519"/>
      <c r="F32" s="519"/>
      <c r="G32" s="519"/>
      <c r="H32" s="54"/>
      <c r="I32" s="54"/>
      <c r="J32" s="115">
        <v>4649.05</v>
      </c>
      <c r="K32" s="339"/>
      <c r="L32" s="115">
        <v>3966.84</v>
      </c>
    </row>
    <row r="33" spans="2:12" ht="15" customHeight="1">
      <c r="B33" s="106" t="s">
        <v>319</v>
      </c>
      <c r="C33" s="106"/>
      <c r="D33" s="106"/>
      <c r="E33" s="106"/>
      <c r="F33" s="106"/>
      <c r="G33" s="106"/>
      <c r="H33" s="54"/>
      <c r="I33" s="54"/>
      <c r="J33" s="54"/>
      <c r="K33" s="115"/>
      <c r="L33" s="208"/>
    </row>
    <row r="34" spans="2:12" ht="15" customHeight="1">
      <c r="B34" s="522"/>
      <c r="C34" s="522"/>
      <c r="D34" s="522"/>
      <c r="E34" s="22" t="s">
        <v>15</v>
      </c>
      <c r="F34" s="106"/>
      <c r="G34" s="106"/>
      <c r="H34" s="54"/>
      <c r="I34" s="54"/>
      <c r="J34" s="208">
        <v>4503</v>
      </c>
      <c r="K34" s="208"/>
      <c r="L34" s="208">
        <v>3851</v>
      </c>
    </row>
    <row r="35" spans="2:12" ht="15" customHeight="1">
      <c r="B35" s="106"/>
      <c r="C35" s="106"/>
      <c r="D35" s="106"/>
      <c r="E35" s="22" t="s">
        <v>16</v>
      </c>
      <c r="F35" s="106"/>
      <c r="G35" s="106"/>
      <c r="H35" s="54"/>
      <c r="I35" s="54"/>
      <c r="J35" s="208">
        <v>16579</v>
      </c>
      <c r="K35" s="208"/>
      <c r="L35" s="208">
        <v>3693</v>
      </c>
    </row>
    <row r="36" spans="2:12" ht="15" customHeight="1">
      <c r="B36" s="106"/>
      <c r="C36" s="106"/>
      <c r="D36" s="106"/>
      <c r="E36" s="22" t="s">
        <v>17</v>
      </c>
      <c r="F36" s="106"/>
      <c r="G36" s="106"/>
      <c r="H36" s="54"/>
      <c r="I36" s="54"/>
      <c r="J36" s="208">
        <v>4616</v>
      </c>
      <c r="K36" s="208"/>
      <c r="L36" s="208">
        <v>4583</v>
      </c>
    </row>
    <row r="37" spans="2:12" ht="15" customHeight="1">
      <c r="B37" s="106"/>
      <c r="C37" s="106"/>
      <c r="D37" s="106"/>
      <c r="E37" s="22" t="s">
        <v>18</v>
      </c>
      <c r="F37" s="106"/>
      <c r="G37" s="106"/>
      <c r="H37" s="54"/>
      <c r="I37" s="54"/>
      <c r="J37" s="208">
        <v>7066</v>
      </c>
      <c r="K37" s="208"/>
      <c r="L37" s="208">
        <v>5184</v>
      </c>
    </row>
    <row r="38" spans="2:12" ht="15" customHeight="1">
      <c r="B38" s="106" t="s">
        <v>320</v>
      </c>
      <c r="C38" s="106"/>
      <c r="D38" s="106"/>
      <c r="E38" s="22"/>
      <c r="F38" s="106"/>
      <c r="G38" s="106"/>
      <c r="H38" s="54"/>
      <c r="I38" s="54"/>
      <c r="J38" s="208"/>
      <c r="K38" s="208"/>
      <c r="L38" s="208"/>
    </row>
    <row r="39" spans="2:12" ht="15" customHeight="1">
      <c r="B39" s="106"/>
      <c r="C39" s="106"/>
      <c r="D39" s="106"/>
      <c r="E39" s="22" t="s">
        <v>321</v>
      </c>
      <c r="F39" s="106"/>
      <c r="G39" s="106"/>
      <c r="H39" s="54"/>
      <c r="I39" s="54"/>
      <c r="J39" s="208">
        <v>225</v>
      </c>
      <c r="K39" s="208"/>
      <c r="L39" s="208">
        <v>184</v>
      </c>
    </row>
    <row r="40" spans="2:12" ht="15" customHeight="1">
      <c r="B40" s="106"/>
      <c r="C40" s="106"/>
      <c r="D40" s="106"/>
      <c r="E40" s="22" t="s">
        <v>322</v>
      </c>
      <c r="F40" s="106"/>
      <c r="G40" s="106"/>
      <c r="H40" s="54"/>
      <c r="I40" s="54"/>
      <c r="J40" s="208">
        <v>570</v>
      </c>
      <c r="K40" s="208"/>
      <c r="L40" s="208">
        <v>752</v>
      </c>
    </row>
    <row r="41" spans="2:12" ht="15" customHeight="1">
      <c r="B41" s="106"/>
      <c r="C41" s="106"/>
      <c r="D41" s="106"/>
      <c r="E41" s="22" t="s">
        <v>323</v>
      </c>
      <c r="F41" s="106"/>
      <c r="G41" s="106"/>
      <c r="H41" s="54"/>
      <c r="I41" s="54"/>
      <c r="J41" s="208">
        <v>1242</v>
      </c>
      <c r="K41" s="208"/>
      <c r="L41" s="208">
        <v>1912</v>
      </c>
    </row>
    <row r="42" spans="2:12" ht="9" customHeight="1">
      <c r="B42" s="106"/>
      <c r="C42" s="106"/>
      <c r="D42" s="106"/>
      <c r="E42" s="22"/>
      <c r="F42" s="106"/>
      <c r="G42" s="106"/>
      <c r="H42" s="54"/>
      <c r="I42" s="54"/>
      <c r="J42" s="208"/>
      <c r="K42" s="208"/>
      <c r="L42" s="208"/>
    </row>
    <row r="43" spans="2:12" ht="3" customHeight="1">
      <c r="B43" s="291"/>
      <c r="C43" s="291"/>
      <c r="D43" s="291"/>
      <c r="E43" s="292"/>
      <c r="F43" s="291"/>
      <c r="G43" s="291"/>
      <c r="H43" s="293"/>
      <c r="I43" s="293"/>
      <c r="J43" s="294"/>
      <c r="K43" s="294"/>
      <c r="L43" s="294"/>
    </row>
    <row r="44" spans="2:12" ht="5.25" customHeight="1"/>
    <row r="45" spans="2:12" ht="12.75" customHeight="1">
      <c r="B45" s="518" t="s">
        <v>560</v>
      </c>
      <c r="C45" s="518"/>
      <c r="D45" s="518"/>
      <c r="E45" s="518"/>
      <c r="F45" s="518"/>
      <c r="G45" s="518"/>
      <c r="H45" s="518"/>
      <c r="I45" s="518"/>
      <c r="J45" s="518"/>
      <c r="K45" s="518"/>
      <c r="L45" s="518"/>
    </row>
    <row r="46" spans="2:12" ht="5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442"/>
    </row>
    <row r="47" spans="2:12" ht="12.75" customHeight="1">
      <c r="B47" s="516" t="s">
        <v>479</v>
      </c>
      <c r="C47" s="516"/>
      <c r="D47" s="516"/>
      <c r="E47" s="516"/>
      <c r="F47" s="516"/>
      <c r="G47" s="516"/>
      <c r="H47" s="516"/>
      <c r="I47" s="516"/>
      <c r="J47" s="516"/>
      <c r="K47" s="516"/>
      <c r="L47" s="516"/>
    </row>
    <row r="48" spans="2:12" ht="12.75" customHeight="1">
      <c r="B48" s="517" t="s">
        <v>525</v>
      </c>
      <c r="C48" s="517"/>
      <c r="D48" s="517"/>
      <c r="E48" s="517"/>
      <c r="F48" s="517"/>
      <c r="G48" s="517"/>
      <c r="H48" s="517"/>
      <c r="I48" s="517"/>
      <c r="J48" s="517"/>
      <c r="K48" s="517"/>
      <c r="L48" s="517"/>
    </row>
    <row r="49" spans="2:12" ht="12.75" customHeight="1">
      <c r="B49" s="517" t="s">
        <v>325</v>
      </c>
      <c r="C49" s="517"/>
      <c r="D49" s="517"/>
      <c r="E49" s="517"/>
      <c r="F49" s="517"/>
      <c r="G49" s="517"/>
      <c r="H49" s="517"/>
      <c r="I49" s="517"/>
      <c r="J49" s="517"/>
      <c r="K49" s="517"/>
      <c r="L49" s="517"/>
    </row>
  </sheetData>
  <mergeCells count="36">
    <mergeCell ref="E19:F19"/>
    <mergeCell ref="I4:J4"/>
    <mergeCell ref="B4:H4"/>
    <mergeCell ref="B6:F6"/>
    <mergeCell ref="E15:G15"/>
    <mergeCell ref="E18:H18"/>
    <mergeCell ref="E16:G16"/>
    <mergeCell ref="D20:G20"/>
    <mergeCell ref="E25:G25"/>
    <mergeCell ref="E22:G22"/>
    <mergeCell ref="B45:L45"/>
    <mergeCell ref="E23:G23"/>
    <mergeCell ref="B1:L1"/>
    <mergeCell ref="D9:F9"/>
    <mergeCell ref="B14:D14"/>
    <mergeCell ref="E10:G10"/>
    <mergeCell ref="E11:I11"/>
    <mergeCell ref="F14:G14"/>
    <mergeCell ref="E13:G13"/>
    <mergeCell ref="E12:F12"/>
    <mergeCell ref="B47:L47"/>
    <mergeCell ref="B48:L48"/>
    <mergeCell ref="B49:L49"/>
    <mergeCell ref="B3:E3"/>
    <mergeCell ref="D21:G21"/>
    <mergeCell ref="K4:L4"/>
    <mergeCell ref="E17:G17"/>
    <mergeCell ref="F28:G28"/>
    <mergeCell ref="F29:G29"/>
    <mergeCell ref="E30:H30"/>
    <mergeCell ref="B32:G32"/>
    <mergeCell ref="B34:D34"/>
    <mergeCell ref="E26:F26"/>
    <mergeCell ref="B27:D27"/>
    <mergeCell ref="F27:G27"/>
    <mergeCell ref="E24:F24"/>
  </mergeCells>
  <phoneticPr fontId="6" type="noConversion"/>
  <hyperlinks>
    <hyperlink ref="N2" location="Indice!A1" tooltip="(voltar ao índice)" display="Indice!A1" xr:uid="{00000000-0004-0000-0200-000000000000}"/>
  </hyperlinks>
  <printOptions horizontalCentered="1"/>
  <pageMargins left="0.27559055118110237" right="0.27559055118110237" top="0.6692913385826772" bottom="0.27559055118110237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27">
    <pageSetUpPr fitToPage="1"/>
  </sheetPr>
  <dimension ref="B1:EJ47"/>
  <sheetViews>
    <sheetView showGridLines="0" zoomScaleNormal="100" zoomScaleSheetLayoutView="100" workbookViewId="0">
      <pane xSplit="2" ySplit="7" topLeftCell="C8" activePane="bottomRight" state="frozen"/>
      <selection activeCell="R2" sqref="R2"/>
      <selection pane="topRight" activeCell="R2" sqref="R2"/>
      <selection pane="bottomLeft" activeCell="R2" sqref="R2"/>
      <selection pane="bottomRight" activeCell="H2" sqref="H2"/>
    </sheetView>
  </sheetViews>
  <sheetFormatPr defaultColWidth="7" defaultRowHeight="21" customHeight="1"/>
  <cols>
    <col min="1" max="1" width="7" style="58"/>
    <col min="2" max="2" width="16.42578125" style="58" customWidth="1"/>
    <col min="3" max="6" width="16" style="58" customWidth="1"/>
    <col min="7" max="7" width="7" style="58"/>
    <col min="8" max="8" width="14" style="58" bestFit="1" customWidth="1"/>
    <col min="9" max="16384" width="7" style="58"/>
  </cols>
  <sheetData>
    <row r="1" spans="2:140" ht="21" customHeight="1">
      <c r="B1" s="530" t="s">
        <v>610</v>
      </c>
      <c r="C1" s="530"/>
      <c r="D1" s="530"/>
      <c r="E1" s="530"/>
      <c r="F1" s="530"/>
    </row>
    <row r="2" spans="2:140" ht="21" customHeight="1">
      <c r="B2" s="623"/>
      <c r="C2" s="623"/>
      <c r="D2" s="623"/>
      <c r="E2" s="52"/>
      <c r="H2" s="430" t="s">
        <v>596</v>
      </c>
    </row>
    <row r="3" spans="2:140" ht="13.5" customHeight="1">
      <c r="B3" s="59" t="s">
        <v>222</v>
      </c>
      <c r="C3" s="60"/>
      <c r="D3" s="60"/>
      <c r="E3" s="624" t="s">
        <v>240</v>
      </c>
      <c r="F3" s="624"/>
      <c r="G3" s="61"/>
      <c r="H3" s="430"/>
      <c r="J3" s="61"/>
      <c r="K3" s="62"/>
      <c r="M3" s="61"/>
      <c r="N3" s="62"/>
      <c r="P3" s="61"/>
      <c r="Q3" s="62"/>
      <c r="S3" s="61"/>
      <c r="T3" s="62"/>
      <c r="V3" s="61"/>
      <c r="W3" s="62"/>
      <c r="Y3" s="61"/>
      <c r="Z3" s="62"/>
      <c r="AB3" s="61"/>
      <c r="AC3" s="62"/>
      <c r="AE3" s="61"/>
      <c r="AF3" s="62"/>
      <c r="AH3" s="61"/>
      <c r="AI3" s="62"/>
      <c r="AK3" s="61"/>
      <c r="AL3" s="62"/>
      <c r="AN3" s="61"/>
      <c r="AO3" s="62"/>
      <c r="AQ3" s="61"/>
      <c r="AR3" s="62"/>
      <c r="AT3" s="61"/>
      <c r="AU3" s="62"/>
      <c r="AW3" s="61"/>
      <c r="AX3" s="62"/>
      <c r="AZ3" s="61"/>
      <c r="BA3" s="62"/>
      <c r="BC3" s="61"/>
      <c r="BD3" s="62"/>
      <c r="BF3" s="61"/>
      <c r="BG3" s="62"/>
      <c r="BI3" s="61"/>
      <c r="BJ3" s="62"/>
      <c r="BL3" s="61"/>
      <c r="BM3" s="62"/>
      <c r="BO3" s="61"/>
      <c r="BP3" s="62"/>
      <c r="BR3" s="61"/>
      <c r="BS3" s="62"/>
      <c r="BU3" s="61"/>
      <c r="BV3" s="62"/>
      <c r="BX3" s="61"/>
      <c r="BY3" s="62"/>
      <c r="CA3" s="61"/>
      <c r="CB3" s="62"/>
      <c r="CD3" s="61"/>
      <c r="CE3" s="62"/>
      <c r="CG3" s="61"/>
      <c r="CH3" s="62"/>
      <c r="CJ3" s="61"/>
      <c r="CK3" s="62"/>
      <c r="CM3" s="61"/>
      <c r="CN3" s="62"/>
      <c r="CP3" s="61"/>
      <c r="CQ3" s="62"/>
      <c r="CS3" s="61"/>
      <c r="CT3" s="62"/>
      <c r="CV3" s="61"/>
      <c r="CW3" s="62"/>
      <c r="CY3" s="61"/>
      <c r="CZ3" s="62"/>
      <c r="DB3" s="61"/>
      <c r="DC3" s="62"/>
      <c r="DE3" s="61"/>
      <c r="DF3" s="62"/>
      <c r="DH3" s="61"/>
      <c r="DI3" s="62"/>
      <c r="DK3" s="61"/>
      <c r="DL3" s="62"/>
      <c r="DN3" s="61"/>
      <c r="DO3" s="62"/>
      <c r="DQ3" s="61"/>
      <c r="DR3" s="62"/>
      <c r="DT3" s="61"/>
      <c r="DU3" s="62"/>
      <c r="DW3" s="61"/>
      <c r="DX3" s="62"/>
      <c r="DZ3" s="61"/>
      <c r="EA3" s="62"/>
      <c r="EC3" s="61"/>
      <c r="ED3" s="62"/>
    </row>
    <row r="4" spans="2:140" ht="21" customHeight="1">
      <c r="B4" s="625" t="s">
        <v>118</v>
      </c>
      <c r="C4" s="617" t="s">
        <v>262</v>
      </c>
      <c r="D4" s="617"/>
      <c r="E4" s="617"/>
      <c r="F4" s="617"/>
      <c r="G4" s="61"/>
      <c r="H4" s="62"/>
      <c r="J4" s="61"/>
      <c r="K4" s="62"/>
      <c r="M4" s="61"/>
      <c r="N4" s="62"/>
      <c r="P4" s="61"/>
      <c r="Q4" s="62"/>
      <c r="S4" s="61"/>
      <c r="T4" s="62"/>
      <c r="V4" s="61"/>
      <c r="W4" s="62"/>
      <c r="Y4" s="61"/>
      <c r="Z4" s="62"/>
      <c r="AB4" s="61"/>
      <c r="AC4" s="62"/>
      <c r="AE4" s="61"/>
      <c r="AF4" s="62"/>
      <c r="AH4" s="61"/>
      <c r="AI4" s="62"/>
      <c r="AK4" s="61"/>
      <c r="AL4" s="62"/>
      <c r="AN4" s="61"/>
      <c r="AO4" s="62"/>
      <c r="AQ4" s="61"/>
      <c r="AR4" s="62"/>
      <c r="AT4" s="61"/>
      <c r="AU4" s="62"/>
      <c r="AW4" s="61"/>
      <c r="AX4" s="62"/>
      <c r="AZ4" s="61"/>
      <c r="BA4" s="62"/>
      <c r="BC4" s="61"/>
      <c r="BD4" s="62"/>
      <c r="BF4" s="61"/>
      <c r="BG4" s="62"/>
      <c r="BI4" s="61"/>
      <c r="BJ4" s="62"/>
      <c r="BL4" s="61"/>
      <c r="BM4" s="62"/>
      <c r="BO4" s="61"/>
      <c r="BP4" s="62"/>
      <c r="BR4" s="61"/>
      <c r="BS4" s="62"/>
      <c r="BU4" s="61"/>
      <c r="BV4" s="62"/>
      <c r="BX4" s="61"/>
      <c r="BY4" s="62"/>
      <c r="CA4" s="61"/>
      <c r="CB4" s="62"/>
      <c r="CD4" s="61"/>
      <c r="CE4" s="62"/>
      <c r="CG4" s="61"/>
      <c r="CH4" s="62"/>
      <c r="CJ4" s="61"/>
      <c r="CK4" s="62"/>
      <c r="CM4" s="61"/>
      <c r="CN4" s="62"/>
      <c r="CP4" s="61"/>
      <c r="CQ4" s="62"/>
      <c r="CS4" s="61"/>
      <c r="CT4" s="62"/>
      <c r="CV4" s="61"/>
      <c r="CW4" s="62"/>
      <c r="CY4" s="61"/>
      <c r="CZ4" s="62"/>
      <c r="DB4" s="61"/>
      <c r="DC4" s="62"/>
      <c r="DE4" s="61"/>
      <c r="DF4" s="62"/>
      <c r="DH4" s="61"/>
      <c r="DI4" s="62"/>
      <c r="DK4" s="61"/>
      <c r="DL4" s="62"/>
      <c r="DN4" s="61"/>
      <c r="DO4" s="62"/>
      <c r="DQ4" s="61"/>
      <c r="DR4" s="62"/>
      <c r="DT4" s="61"/>
      <c r="DU4" s="62"/>
      <c r="DW4" s="61"/>
      <c r="DX4" s="62"/>
      <c r="DZ4" s="61"/>
      <c r="EA4" s="62"/>
      <c r="EC4" s="61"/>
      <c r="ED4" s="62"/>
      <c r="EF4" s="61"/>
      <c r="EG4" s="62"/>
      <c r="EI4" s="61"/>
      <c r="EJ4" s="62"/>
    </row>
    <row r="5" spans="2:140" s="50" customFormat="1" ht="23.25" customHeight="1">
      <c r="B5" s="625"/>
      <c r="C5" s="626" t="s">
        <v>14</v>
      </c>
      <c r="D5" s="627" t="s">
        <v>564</v>
      </c>
      <c r="E5" s="628"/>
      <c r="F5" s="629"/>
      <c r="G5" s="49"/>
      <c r="H5" s="49"/>
      <c r="I5" s="49"/>
    </row>
    <row r="6" spans="2:140" s="52" customFormat="1" ht="22.5">
      <c r="B6" s="625"/>
      <c r="C6" s="618"/>
      <c r="D6" s="390" t="s">
        <v>280</v>
      </c>
      <c r="E6" s="390" t="s">
        <v>281</v>
      </c>
      <c r="F6" s="390" t="s">
        <v>275</v>
      </c>
      <c r="G6" s="471"/>
      <c r="H6" s="471"/>
    </row>
    <row r="7" spans="2:140" s="472" customFormat="1" ht="11.25">
      <c r="B7" s="625"/>
      <c r="C7" s="398">
        <v>1</v>
      </c>
      <c r="D7" s="398">
        <v>2</v>
      </c>
      <c r="E7" s="398">
        <v>3</v>
      </c>
      <c r="F7" s="398">
        <v>4</v>
      </c>
      <c r="G7" s="473"/>
      <c r="H7" s="473"/>
      <c r="I7" s="473"/>
    </row>
    <row r="8" spans="2:140" s="52" customFormat="1" ht="9" customHeight="1">
      <c r="B8" s="385"/>
      <c r="C8" s="385"/>
      <c r="D8" s="385"/>
      <c r="E8" s="385"/>
      <c r="F8" s="385"/>
    </row>
    <row r="9" spans="2:140" s="52" customFormat="1" ht="15" customHeight="1">
      <c r="B9" s="51" t="s">
        <v>597</v>
      </c>
      <c r="C9" s="203">
        <v>74.13</v>
      </c>
      <c r="D9" s="69">
        <v>4.92</v>
      </c>
      <c r="E9" s="203">
        <v>15.9</v>
      </c>
      <c r="F9" s="69">
        <v>4.67</v>
      </c>
    </row>
    <row r="10" spans="2:140" s="52" customFormat="1" ht="15" customHeight="1">
      <c r="B10" s="51">
        <v>2021</v>
      </c>
      <c r="C10" s="203">
        <v>49.85</v>
      </c>
      <c r="D10" s="69">
        <v>3.7</v>
      </c>
      <c r="E10" s="203">
        <v>9.8699999999999992</v>
      </c>
      <c r="F10" s="69">
        <v>3.16</v>
      </c>
    </row>
    <row r="11" spans="2:140" s="52" customFormat="1" ht="15" customHeight="1">
      <c r="B11" s="51">
        <v>2020</v>
      </c>
      <c r="C11" s="203">
        <v>42.88</v>
      </c>
      <c r="D11" s="69">
        <v>3.04</v>
      </c>
      <c r="E11" s="203">
        <v>10.130000000000001</v>
      </c>
      <c r="F11" s="69">
        <v>2.75</v>
      </c>
    </row>
    <row r="12" spans="2:140" s="52" customFormat="1" ht="15" customHeight="1">
      <c r="B12" s="51">
        <v>2019</v>
      </c>
      <c r="C12" s="203">
        <v>41.3</v>
      </c>
      <c r="D12" s="69">
        <v>3.05</v>
      </c>
      <c r="E12" s="203">
        <v>10.17</v>
      </c>
      <c r="F12" s="69">
        <v>2.44</v>
      </c>
    </row>
    <row r="13" spans="2:140" s="52" customFormat="1" ht="15" customHeight="1">
      <c r="B13" s="51">
        <v>2018</v>
      </c>
      <c r="C13" s="203">
        <v>45.225864108488132</v>
      </c>
      <c r="D13" s="69">
        <v>2.7525474344497471</v>
      </c>
      <c r="E13" s="203">
        <v>11.388830543712151</v>
      </c>
      <c r="F13" s="69">
        <v>2.6453787823196251</v>
      </c>
    </row>
    <row r="14" spans="2:140" s="52" customFormat="1" ht="15" customHeight="1">
      <c r="B14" s="51">
        <v>2017</v>
      </c>
      <c r="C14" s="203">
        <v>42.13</v>
      </c>
      <c r="D14" s="203">
        <v>3.32</v>
      </c>
      <c r="E14" s="203">
        <v>10.43</v>
      </c>
      <c r="F14" s="203">
        <v>2.25</v>
      </c>
    </row>
    <row r="15" spans="2:140" s="52" customFormat="1" ht="15" customHeight="1">
      <c r="B15" s="51">
        <v>2016</v>
      </c>
      <c r="C15" s="203">
        <v>39.479999999999997</v>
      </c>
      <c r="D15" s="69">
        <v>3.54</v>
      </c>
      <c r="E15" s="203">
        <v>9.82</v>
      </c>
      <c r="F15" s="69">
        <v>2.17</v>
      </c>
    </row>
    <row r="16" spans="2:140" s="52" customFormat="1" ht="15" customHeight="1">
      <c r="B16" s="51">
        <v>2015</v>
      </c>
      <c r="C16" s="203">
        <v>44.18</v>
      </c>
      <c r="D16" s="69">
        <v>3.14</v>
      </c>
      <c r="E16" s="203">
        <v>9.85</v>
      </c>
      <c r="F16" s="69">
        <v>1.87</v>
      </c>
    </row>
    <row r="17" spans="2:6" s="52" customFormat="1" ht="15" customHeight="1">
      <c r="B17" s="51">
        <v>2014</v>
      </c>
      <c r="C17" s="203">
        <v>40.03</v>
      </c>
      <c r="D17" s="69">
        <v>3.77</v>
      </c>
      <c r="E17" s="203">
        <v>10.07</v>
      </c>
      <c r="F17" s="69">
        <v>1.67</v>
      </c>
    </row>
    <row r="18" spans="2:6" s="52" customFormat="1" ht="15" customHeight="1">
      <c r="B18" s="51">
        <v>2013</v>
      </c>
      <c r="C18" s="203">
        <v>44.63</v>
      </c>
      <c r="D18" s="69">
        <v>3.87</v>
      </c>
      <c r="E18" s="203">
        <v>10.31</v>
      </c>
      <c r="F18" s="69">
        <v>1.8</v>
      </c>
    </row>
    <row r="19" spans="2:6" s="52" customFormat="1" ht="15" customHeight="1">
      <c r="B19" s="51">
        <v>2012</v>
      </c>
      <c r="C19" s="203">
        <v>36.43</v>
      </c>
      <c r="D19" s="69">
        <v>3.77</v>
      </c>
      <c r="E19" s="203">
        <v>13.78</v>
      </c>
      <c r="F19" s="69">
        <v>2.0699999999999998</v>
      </c>
    </row>
    <row r="20" spans="2:6" s="52" customFormat="1" ht="15" customHeight="1">
      <c r="B20" s="51">
        <v>2011</v>
      </c>
      <c r="C20" s="203">
        <v>43.75</v>
      </c>
      <c r="D20" s="69">
        <v>2.75</v>
      </c>
      <c r="E20" s="203">
        <v>14.16</v>
      </c>
      <c r="F20" s="69">
        <v>2.15</v>
      </c>
    </row>
    <row r="21" spans="2:6" s="52" customFormat="1" ht="15" customHeight="1">
      <c r="B21" s="51">
        <v>2010</v>
      </c>
      <c r="C21" s="203">
        <v>41.58</v>
      </c>
      <c r="D21" s="69">
        <v>2.3199999999999998</v>
      </c>
      <c r="E21" s="203">
        <v>13.15</v>
      </c>
      <c r="F21" s="69">
        <v>2.2599999999999998</v>
      </c>
    </row>
    <row r="22" spans="2:6" s="52" customFormat="1" ht="15" customHeight="1">
      <c r="B22" s="51">
        <v>2009</v>
      </c>
      <c r="C22" s="203">
        <v>39.93</v>
      </c>
      <c r="D22" s="69">
        <v>2.42</v>
      </c>
      <c r="E22" s="203">
        <v>12.15</v>
      </c>
      <c r="F22" s="69">
        <v>2.02</v>
      </c>
    </row>
    <row r="23" spans="2:6" s="52" customFormat="1" ht="15" customHeight="1">
      <c r="B23" s="51">
        <v>2008</v>
      </c>
      <c r="C23" s="203">
        <v>41.61</v>
      </c>
      <c r="D23" s="69">
        <v>1.88</v>
      </c>
      <c r="E23" s="203">
        <v>15.39</v>
      </c>
      <c r="F23" s="69">
        <v>2.1800000000000002</v>
      </c>
    </row>
    <row r="24" spans="2:6" s="52" customFormat="1" ht="15" customHeight="1">
      <c r="B24" s="51">
        <v>2007</v>
      </c>
      <c r="C24" s="203">
        <v>36.75</v>
      </c>
      <c r="D24" s="69">
        <v>0.88</v>
      </c>
      <c r="E24" s="203">
        <v>15.28</v>
      </c>
      <c r="F24" s="69">
        <v>1.81</v>
      </c>
    </row>
    <row r="25" spans="2:6" s="52" customFormat="1" ht="15" customHeight="1">
      <c r="B25" s="51">
        <v>2006</v>
      </c>
      <c r="C25" s="203">
        <v>33.92</v>
      </c>
      <c r="D25" s="69">
        <v>1.53</v>
      </c>
      <c r="E25" s="203">
        <v>11.17</v>
      </c>
      <c r="F25" s="69">
        <v>1.57</v>
      </c>
    </row>
    <row r="26" spans="2:6" s="52" customFormat="1" ht="15" customHeight="1">
      <c r="B26" s="51">
        <v>2005</v>
      </c>
      <c r="C26" s="203">
        <v>34.090000000000003</v>
      </c>
      <c r="D26" s="69">
        <v>0.89</v>
      </c>
      <c r="E26" s="203">
        <v>9.6</v>
      </c>
      <c r="F26" s="69">
        <v>1.46</v>
      </c>
    </row>
    <row r="27" spans="2:6" s="52" customFormat="1" ht="15" customHeight="1">
      <c r="B27" s="51">
        <v>2004</v>
      </c>
      <c r="C27" s="203">
        <v>27.23</v>
      </c>
      <c r="D27" s="69">
        <v>0.86</v>
      </c>
      <c r="E27" s="203">
        <v>9.11</v>
      </c>
      <c r="F27" s="69">
        <v>1.1599999999999999</v>
      </c>
    </row>
    <row r="28" spans="2:6" s="52" customFormat="1" ht="15" customHeight="1">
      <c r="B28" s="63">
        <v>2003</v>
      </c>
      <c r="C28" s="439">
        <v>31.88</v>
      </c>
      <c r="D28" s="438">
        <v>0.86</v>
      </c>
      <c r="E28" s="203">
        <v>14.72</v>
      </c>
      <c r="F28" s="69">
        <v>1.05</v>
      </c>
    </row>
    <row r="29" spans="2:6" s="52" customFormat="1" ht="15" customHeight="1">
      <c r="B29" s="63">
        <v>2002</v>
      </c>
      <c r="C29" s="439">
        <v>32.22</v>
      </c>
      <c r="D29" s="438">
        <v>0.71</v>
      </c>
      <c r="E29" s="203">
        <v>12.28</v>
      </c>
      <c r="F29" s="69">
        <v>0.98</v>
      </c>
    </row>
    <row r="30" spans="2:6" s="52" customFormat="1" ht="15" customHeight="1">
      <c r="B30" s="63">
        <v>2001</v>
      </c>
      <c r="C30" s="439">
        <v>21.4</v>
      </c>
      <c r="D30" s="69">
        <v>0.68</v>
      </c>
      <c r="E30" s="203">
        <v>11.95</v>
      </c>
      <c r="F30" s="69">
        <v>0.93</v>
      </c>
    </row>
    <row r="31" spans="2:6" s="52" customFormat="1" ht="15" customHeight="1">
      <c r="B31" s="63">
        <v>2000</v>
      </c>
      <c r="C31" s="439">
        <v>30.05</v>
      </c>
      <c r="D31" s="69">
        <v>0.72</v>
      </c>
      <c r="E31" s="203">
        <v>10.27</v>
      </c>
      <c r="F31" s="69">
        <v>0.92</v>
      </c>
    </row>
    <row r="32" spans="2:6" s="52" customFormat="1" ht="15" customHeight="1">
      <c r="B32" s="63">
        <v>1999</v>
      </c>
      <c r="C32" s="439">
        <v>29.81</v>
      </c>
      <c r="D32" s="69">
        <v>0.85</v>
      </c>
      <c r="E32" s="203">
        <v>9.41</v>
      </c>
      <c r="F32" s="69">
        <v>0.71</v>
      </c>
    </row>
    <row r="33" spans="2:6" s="52" customFormat="1" ht="15" customHeight="1">
      <c r="B33" s="63">
        <v>1998</v>
      </c>
      <c r="C33" s="439">
        <v>28.9</v>
      </c>
      <c r="D33" s="69">
        <v>0.62</v>
      </c>
      <c r="E33" s="203">
        <v>12.31</v>
      </c>
      <c r="F33" s="69">
        <v>0.65</v>
      </c>
    </row>
    <row r="34" spans="2:6" s="52" customFormat="1" ht="15" customHeight="1">
      <c r="B34" s="63">
        <v>1997</v>
      </c>
      <c r="C34" s="203">
        <v>32.630000000000003</v>
      </c>
      <c r="D34" s="69">
        <v>0.69</v>
      </c>
      <c r="E34" s="203">
        <v>14.43</v>
      </c>
      <c r="F34" s="69">
        <v>0.83</v>
      </c>
    </row>
    <row r="35" spans="2:6" s="52" customFormat="1" ht="15" customHeight="1">
      <c r="B35" s="63">
        <v>1996</v>
      </c>
      <c r="C35" s="203">
        <v>34.770000000000003</v>
      </c>
      <c r="D35" s="69">
        <v>0.77</v>
      </c>
      <c r="E35" s="203">
        <v>13.99</v>
      </c>
      <c r="F35" s="69">
        <v>0.86</v>
      </c>
    </row>
    <row r="36" spans="2:6" s="52" customFormat="1" ht="15" customHeight="1">
      <c r="B36" s="63">
        <v>1995</v>
      </c>
      <c r="C36" s="203">
        <v>29.09</v>
      </c>
      <c r="D36" s="69">
        <v>0.82</v>
      </c>
      <c r="E36" s="203">
        <v>13.06</v>
      </c>
      <c r="F36" s="69">
        <v>0.94</v>
      </c>
    </row>
    <row r="37" spans="2:6" s="52" customFormat="1" ht="9" customHeight="1">
      <c r="B37" s="63"/>
      <c r="C37" s="275"/>
      <c r="D37" s="275"/>
      <c r="E37" s="69"/>
      <c r="F37" s="69"/>
    </row>
    <row r="38" spans="2:6" s="52" customFormat="1" ht="3" customHeight="1">
      <c r="B38" s="399"/>
      <c r="C38" s="400"/>
      <c r="D38" s="400"/>
      <c r="E38" s="401"/>
      <c r="F38" s="401"/>
    </row>
    <row r="39" spans="2:6" s="52" customFormat="1" ht="5.25" customHeight="1"/>
    <row r="40" spans="2:6" s="64" customFormat="1" ht="13.5" customHeight="1">
      <c r="B40" s="518" t="s">
        <v>538</v>
      </c>
      <c r="C40" s="518"/>
      <c r="D40" s="518"/>
      <c r="E40" s="518"/>
      <c r="F40" s="518"/>
    </row>
    <row r="41" spans="2:6" ht="13.5" customHeight="1">
      <c r="C41" s="66"/>
    </row>
    <row r="42" spans="2:6" ht="21" customHeight="1">
      <c r="C42" s="66"/>
    </row>
    <row r="43" spans="2:6" ht="21" customHeight="1">
      <c r="C43" s="66"/>
    </row>
    <row r="44" spans="2:6" ht="21" customHeight="1">
      <c r="C44" s="66"/>
    </row>
    <row r="45" spans="2:6" ht="21" customHeight="1">
      <c r="C45" s="66"/>
    </row>
    <row r="46" spans="2:6" ht="21" customHeight="1">
      <c r="C46" s="66"/>
    </row>
    <row r="47" spans="2:6" ht="21" customHeight="1">
      <c r="C47" s="66"/>
    </row>
  </sheetData>
  <mergeCells count="8">
    <mergeCell ref="B40:F40"/>
    <mergeCell ref="B1:F1"/>
    <mergeCell ref="B2:D2"/>
    <mergeCell ref="E3:F3"/>
    <mergeCell ref="B4:B7"/>
    <mergeCell ref="C4:F4"/>
    <mergeCell ref="C5:C6"/>
    <mergeCell ref="D5:F5"/>
  </mergeCells>
  <phoneticPr fontId="6" type="noConversion"/>
  <hyperlinks>
    <hyperlink ref="H2" location="Indice!A1" tooltip="(voltar ao índice)" display="Indice!A1" xr:uid="{CAD29409-102A-42C6-A505-C180CF87146D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28">
    <pageSetUpPr fitToPage="1"/>
  </sheetPr>
  <dimension ref="B1:DD88"/>
  <sheetViews>
    <sheetView showGridLines="0" zoomScaleNormal="100" zoomScaleSheetLayoutView="100" workbookViewId="0">
      <pane xSplit="2" ySplit="8" topLeftCell="C9" activePane="bottomRight" state="frozen"/>
      <selection activeCell="R2" sqref="R2"/>
      <selection pane="topRight" activeCell="R2" sqref="R2"/>
      <selection pane="bottomLeft" activeCell="R2" sqref="R2"/>
      <selection pane="bottomRight" activeCell="L2" sqref="L2"/>
    </sheetView>
  </sheetViews>
  <sheetFormatPr defaultColWidth="7" defaultRowHeight="21" customHeight="1"/>
  <cols>
    <col min="1" max="1" width="7" style="34"/>
    <col min="2" max="2" width="14" style="34" customWidth="1"/>
    <col min="3" max="10" width="12.7109375" style="34" customWidth="1"/>
    <col min="11" max="11" width="7" style="34" customWidth="1"/>
    <col min="12" max="12" width="14.5703125" style="34" bestFit="1" customWidth="1"/>
    <col min="13" max="16384" width="7" style="34"/>
  </cols>
  <sheetData>
    <row r="1" spans="2:108" ht="21" customHeight="1">
      <c r="B1" s="523" t="s">
        <v>611</v>
      </c>
      <c r="C1" s="523"/>
      <c r="D1" s="523"/>
      <c r="E1" s="523"/>
      <c r="F1" s="523"/>
      <c r="G1" s="523"/>
      <c r="H1" s="523"/>
      <c r="I1" s="523"/>
      <c r="J1" s="523"/>
    </row>
    <row r="2" spans="2:108" ht="21" customHeight="1">
      <c r="B2" s="108"/>
      <c r="C2" s="108"/>
      <c r="D2" s="108"/>
      <c r="E2" s="108"/>
      <c r="F2" s="108"/>
      <c r="G2" s="108"/>
      <c r="H2" s="108"/>
      <c r="I2" s="108"/>
      <c r="J2" s="108"/>
      <c r="L2" s="430" t="s">
        <v>596</v>
      </c>
    </row>
    <row r="3" spans="2:108" ht="13.5" customHeight="1">
      <c r="B3" s="32" t="s">
        <v>222</v>
      </c>
      <c r="E3" s="47"/>
      <c r="F3" s="47"/>
      <c r="G3" s="47"/>
      <c r="H3" s="47"/>
      <c r="I3" s="608" t="s">
        <v>240</v>
      </c>
      <c r="J3" s="608"/>
      <c r="K3" s="47"/>
      <c r="L3" s="48"/>
      <c r="N3" s="47"/>
      <c r="O3" s="48"/>
      <c r="Q3" s="47"/>
      <c r="R3" s="48"/>
      <c r="T3" s="47"/>
      <c r="U3" s="48"/>
      <c r="W3" s="47"/>
      <c r="X3" s="48"/>
      <c r="Z3" s="47"/>
      <c r="AA3" s="48"/>
      <c r="AC3" s="47"/>
      <c r="AD3" s="48"/>
      <c r="AF3" s="47"/>
      <c r="AG3" s="48"/>
      <c r="AI3" s="47"/>
      <c r="AJ3" s="48"/>
      <c r="AL3" s="47"/>
      <c r="AM3" s="48"/>
      <c r="AO3" s="47"/>
      <c r="AP3" s="48"/>
      <c r="AR3" s="47"/>
      <c r="AS3" s="48"/>
      <c r="AU3" s="47"/>
      <c r="AV3" s="48"/>
      <c r="AX3" s="47"/>
      <c r="AY3" s="48"/>
      <c r="BA3" s="47"/>
      <c r="BB3" s="48"/>
      <c r="BD3" s="47"/>
      <c r="BE3" s="48"/>
      <c r="BG3" s="47"/>
      <c r="BH3" s="48"/>
      <c r="BJ3" s="47"/>
      <c r="BK3" s="48"/>
      <c r="BM3" s="47"/>
      <c r="BN3" s="48"/>
      <c r="BP3" s="47"/>
      <c r="BQ3" s="48"/>
      <c r="BS3" s="47"/>
      <c r="BT3" s="48"/>
      <c r="BV3" s="47"/>
      <c r="BW3" s="48"/>
      <c r="BY3" s="47"/>
      <c r="BZ3" s="48"/>
      <c r="CB3" s="47"/>
      <c r="CC3" s="48"/>
      <c r="CE3" s="47"/>
      <c r="CF3" s="48"/>
      <c r="CH3" s="47"/>
      <c r="CI3" s="48"/>
      <c r="CK3" s="47"/>
      <c r="CL3" s="48"/>
      <c r="CN3" s="47"/>
      <c r="CO3" s="48"/>
      <c r="CQ3" s="47"/>
      <c r="CR3" s="48"/>
      <c r="CT3" s="47"/>
      <c r="CU3" s="48"/>
      <c r="CW3" s="47"/>
      <c r="CX3" s="48"/>
      <c r="CZ3" s="47"/>
      <c r="DA3" s="48"/>
      <c r="DC3" s="47"/>
      <c r="DD3" s="48"/>
    </row>
    <row r="4" spans="2:108" s="50" customFormat="1" ht="18" customHeight="1">
      <c r="B4" s="536" t="s">
        <v>118</v>
      </c>
      <c r="C4" s="617" t="s">
        <v>282</v>
      </c>
      <c r="D4" s="555"/>
      <c r="E4" s="555"/>
      <c r="F4" s="555"/>
      <c r="G4" s="555"/>
      <c r="H4" s="555"/>
      <c r="I4" s="555"/>
      <c r="J4" s="561"/>
      <c r="K4" s="49"/>
    </row>
    <row r="5" spans="2:108" s="50" customFormat="1" ht="9" customHeight="1">
      <c r="B5" s="533"/>
      <c r="C5" s="610" t="s">
        <v>14</v>
      </c>
      <c r="D5" s="621" t="s">
        <v>283</v>
      </c>
      <c r="E5" s="621"/>
      <c r="F5" s="621"/>
      <c r="G5" s="621" t="s">
        <v>284</v>
      </c>
      <c r="H5" s="621"/>
      <c r="I5" s="621"/>
      <c r="J5" s="630"/>
      <c r="K5" s="49"/>
    </row>
    <row r="6" spans="2:108" s="50" customFormat="1" ht="9" customHeight="1">
      <c r="B6" s="533"/>
      <c r="C6" s="556"/>
      <c r="D6" s="621"/>
      <c r="E6" s="621"/>
      <c r="F6" s="621"/>
      <c r="G6" s="621"/>
      <c r="H6" s="621"/>
      <c r="I6" s="621"/>
      <c r="J6" s="630"/>
      <c r="K6" s="49"/>
    </row>
    <row r="7" spans="2:108" s="50" customFormat="1" ht="22.5">
      <c r="B7" s="533"/>
      <c r="C7" s="556"/>
      <c r="D7" s="390" t="s">
        <v>14</v>
      </c>
      <c r="E7" s="390" t="s">
        <v>135</v>
      </c>
      <c r="F7" s="390" t="s">
        <v>125</v>
      </c>
      <c r="G7" s="390" t="s">
        <v>14</v>
      </c>
      <c r="H7" s="390" t="s">
        <v>285</v>
      </c>
      <c r="I7" s="390" t="s">
        <v>137</v>
      </c>
      <c r="J7" s="397" t="s">
        <v>138</v>
      </c>
      <c r="K7" s="49"/>
    </row>
    <row r="8" spans="2:108" s="52" customFormat="1" ht="11.25">
      <c r="B8" s="537"/>
      <c r="C8" s="398" t="s">
        <v>139</v>
      </c>
      <c r="D8" s="398" t="s">
        <v>140</v>
      </c>
      <c r="E8" s="398">
        <v>3</v>
      </c>
      <c r="F8" s="398">
        <v>4</v>
      </c>
      <c r="G8" s="398" t="s">
        <v>141</v>
      </c>
      <c r="H8" s="398">
        <v>6</v>
      </c>
      <c r="I8" s="398">
        <v>7</v>
      </c>
      <c r="J8" s="380">
        <v>8</v>
      </c>
      <c r="K8" s="51"/>
    </row>
    <row r="9" spans="2:108" s="52" customFormat="1" ht="9" customHeight="1">
      <c r="B9" s="312"/>
      <c r="C9" s="385"/>
      <c r="D9" s="385"/>
      <c r="E9" s="385"/>
      <c r="F9" s="385"/>
      <c r="G9" s="385"/>
      <c r="H9" s="385"/>
      <c r="I9" s="385"/>
      <c r="J9" s="385"/>
      <c r="K9" s="51"/>
    </row>
    <row r="10" spans="2:108" s="54" customFormat="1" ht="15" customHeight="1">
      <c r="B10" s="43" t="s">
        <v>597</v>
      </c>
      <c r="C10" s="67">
        <v>5.61</v>
      </c>
      <c r="D10" s="67">
        <v>0.28000000000000003</v>
      </c>
      <c r="E10" s="67">
        <v>7.0000000000000007E-2</v>
      </c>
      <c r="F10" s="67">
        <v>0.21</v>
      </c>
      <c r="G10" s="67">
        <v>5.32</v>
      </c>
      <c r="H10" s="67">
        <v>4.29</v>
      </c>
      <c r="I10" s="67">
        <v>0.9</v>
      </c>
      <c r="J10" s="67">
        <v>0.13</v>
      </c>
      <c r="K10" s="53"/>
    </row>
    <row r="11" spans="2:108" s="54" customFormat="1" ht="15" customHeight="1">
      <c r="B11" s="43">
        <v>2021</v>
      </c>
      <c r="C11" s="67">
        <v>4.99</v>
      </c>
      <c r="D11" s="67">
        <v>0.33</v>
      </c>
      <c r="E11" s="67">
        <v>0.2</v>
      </c>
      <c r="F11" s="67">
        <v>0.14000000000000001</v>
      </c>
      <c r="G11" s="67">
        <v>4.66</v>
      </c>
      <c r="H11" s="67">
        <v>3.69</v>
      </c>
      <c r="I11" s="67">
        <v>0.85</v>
      </c>
      <c r="J11" s="67">
        <v>0.13</v>
      </c>
      <c r="K11" s="53"/>
    </row>
    <row r="12" spans="2:108" s="54" customFormat="1" ht="15" customHeight="1">
      <c r="B12" s="43">
        <v>2020</v>
      </c>
      <c r="C12" s="67">
        <v>7.08</v>
      </c>
      <c r="D12" s="67">
        <v>0.19</v>
      </c>
      <c r="E12" s="67">
        <v>7.0000000000000007E-2</v>
      </c>
      <c r="F12" s="67">
        <v>0.13</v>
      </c>
      <c r="G12" s="67">
        <v>6.89</v>
      </c>
      <c r="H12" s="67">
        <v>5.37</v>
      </c>
      <c r="I12" s="67">
        <v>1.5</v>
      </c>
      <c r="J12" s="67">
        <v>0.02</v>
      </c>
      <c r="K12" s="53"/>
    </row>
    <row r="13" spans="2:108" s="54" customFormat="1" ht="15" customHeight="1">
      <c r="B13" s="43">
        <v>2019</v>
      </c>
      <c r="C13" s="67">
        <v>7.11</v>
      </c>
      <c r="D13" s="67">
        <v>0.14000000000000001</v>
      </c>
      <c r="E13" s="67">
        <v>0.03</v>
      </c>
      <c r="F13" s="67">
        <v>0.11</v>
      </c>
      <c r="G13" s="67">
        <v>6.97</v>
      </c>
      <c r="H13" s="67">
        <v>5.83</v>
      </c>
      <c r="I13" s="67">
        <v>1.1299999999999999</v>
      </c>
      <c r="J13" s="67">
        <v>0.02</v>
      </c>
      <c r="K13" s="53"/>
    </row>
    <row r="14" spans="2:108" s="54" customFormat="1" ht="15" customHeight="1">
      <c r="B14" s="43">
        <v>2018</v>
      </c>
      <c r="C14" s="67">
        <v>5.23</v>
      </c>
      <c r="D14" s="67">
        <v>0.22</v>
      </c>
      <c r="E14" s="67">
        <v>0.1</v>
      </c>
      <c r="F14" s="67">
        <v>0.12</v>
      </c>
      <c r="G14" s="67">
        <v>5.01</v>
      </c>
      <c r="H14" s="67">
        <v>3.61</v>
      </c>
      <c r="I14" s="67">
        <v>1.34</v>
      </c>
      <c r="J14" s="67">
        <v>0.06</v>
      </c>
      <c r="K14" s="53"/>
    </row>
    <row r="15" spans="2:108" s="54" customFormat="1" ht="15" customHeight="1">
      <c r="B15" s="43">
        <v>2017</v>
      </c>
      <c r="C15" s="67">
        <v>4.6900000000000004</v>
      </c>
      <c r="D15" s="67">
        <v>0.05</v>
      </c>
      <c r="E15" s="67">
        <v>0.04</v>
      </c>
      <c r="F15" s="67">
        <v>0.01</v>
      </c>
      <c r="G15" s="67">
        <v>4.6399999999999997</v>
      </c>
      <c r="H15" s="67">
        <v>3.13</v>
      </c>
      <c r="I15" s="67">
        <v>1.5</v>
      </c>
      <c r="J15" s="67">
        <v>0</v>
      </c>
      <c r="K15" s="53"/>
    </row>
    <row r="16" spans="2:108" s="54" customFormat="1" ht="15" customHeight="1">
      <c r="B16" s="43">
        <v>2016</v>
      </c>
      <c r="C16" s="67">
        <v>1.65</v>
      </c>
      <c r="D16" s="67">
        <v>0.24</v>
      </c>
      <c r="E16" s="67">
        <v>0.22</v>
      </c>
      <c r="F16" s="67">
        <v>0.02</v>
      </c>
      <c r="G16" s="67">
        <v>1.41</v>
      </c>
      <c r="H16" s="67">
        <v>1.02</v>
      </c>
      <c r="I16" s="67">
        <v>0.39</v>
      </c>
      <c r="J16" s="67">
        <v>0</v>
      </c>
      <c r="K16" s="53"/>
    </row>
    <row r="17" spans="2:11" s="54" customFormat="1" ht="15" customHeight="1">
      <c r="B17" s="43">
        <v>2015</v>
      </c>
      <c r="C17" s="67">
        <v>4.0723226065959732</v>
      </c>
      <c r="D17" s="67">
        <v>0.26814634422899708</v>
      </c>
      <c r="E17" s="67">
        <v>7.9563428433575792E-2</v>
      </c>
      <c r="F17" s="67">
        <v>0.18858291579542127</v>
      </c>
      <c r="G17" s="67">
        <v>3.8041762623669766</v>
      </c>
      <c r="H17" s="67">
        <v>1.8391720110487644</v>
      </c>
      <c r="I17" s="67">
        <v>1.9347711537072771</v>
      </c>
      <c r="J17" s="67">
        <v>3.0233097610934657E-2</v>
      </c>
      <c r="K17" s="53"/>
    </row>
    <row r="18" spans="2:11" s="54" customFormat="1" ht="15" customHeight="1">
      <c r="B18" s="43">
        <v>2014</v>
      </c>
      <c r="C18" s="67">
        <v>4.5830511024208587</v>
      </c>
      <c r="D18" s="67">
        <v>0.26512469085178281</v>
      </c>
      <c r="E18" s="67">
        <v>0.16413338091247837</v>
      </c>
      <c r="F18" s="67">
        <v>0.10099130993930441</v>
      </c>
      <c r="G18" s="67">
        <v>4.3179264115690756</v>
      </c>
      <c r="H18" s="67">
        <v>2.7597668522899763</v>
      </c>
      <c r="I18" s="67">
        <v>1.5403318879780998</v>
      </c>
      <c r="J18" s="67">
        <v>1.7827671300999087E-2</v>
      </c>
      <c r="K18" s="53"/>
    </row>
    <row r="19" spans="2:11" s="54" customFormat="1" ht="15" customHeight="1">
      <c r="B19" s="43">
        <v>2013</v>
      </c>
      <c r="C19" s="67">
        <v>2.9224455535852241</v>
      </c>
      <c r="D19" s="67">
        <v>1.5063108132794214</v>
      </c>
      <c r="E19" s="67">
        <v>1.4151099414797554</v>
      </c>
      <c r="F19" s="67">
        <v>9.1200871799666017E-2</v>
      </c>
      <c r="G19" s="67">
        <v>1.4161347403058027</v>
      </c>
      <c r="H19" s="67">
        <v>1.0823675913090418</v>
      </c>
      <c r="I19" s="67">
        <v>0.33267929556463288</v>
      </c>
      <c r="J19" s="67">
        <v>1.0878534321279558E-3</v>
      </c>
      <c r="K19" s="53"/>
    </row>
    <row r="20" spans="2:11" s="54" customFormat="1" ht="15" customHeight="1">
      <c r="B20" s="43">
        <v>2012</v>
      </c>
      <c r="C20" s="67">
        <v>3.5842477881187662</v>
      </c>
      <c r="D20" s="67">
        <v>2.2308147004685317</v>
      </c>
      <c r="E20" s="67">
        <v>2.1504975695995956</v>
      </c>
      <c r="F20" s="67">
        <v>8.0317130868936326E-2</v>
      </c>
      <c r="G20" s="67">
        <v>1.3534330876502345</v>
      </c>
      <c r="H20" s="67">
        <v>0.79815872650910635</v>
      </c>
      <c r="I20" s="67">
        <v>0.37787992275112059</v>
      </c>
      <c r="J20" s="67">
        <v>0.17739443839000743</v>
      </c>
      <c r="K20" s="53"/>
    </row>
    <row r="21" spans="2:11" s="54" customFormat="1" ht="15" customHeight="1">
      <c r="B21" s="43">
        <v>2011</v>
      </c>
      <c r="C21" s="67">
        <v>7.7387336165129934</v>
      </c>
      <c r="D21" s="67">
        <v>2.671690244430649</v>
      </c>
      <c r="E21" s="67">
        <v>2.6547869442985657</v>
      </c>
      <c r="F21" s="67">
        <v>1.6903300132083496E-2</v>
      </c>
      <c r="G21" s="67">
        <v>5.0670433720823445</v>
      </c>
      <c r="H21" s="67">
        <v>5.0539450641639592</v>
      </c>
      <c r="I21" s="67">
        <v>1.3098307918384861E-2</v>
      </c>
      <c r="J21" s="67">
        <v>0</v>
      </c>
      <c r="K21" s="53"/>
    </row>
    <row r="22" spans="2:11" s="54" customFormat="1" ht="15" customHeight="1">
      <c r="B22" s="43">
        <v>2010</v>
      </c>
      <c r="C22" s="67">
        <v>12.389544855811693</v>
      </c>
      <c r="D22" s="67">
        <v>4.7499453440409258</v>
      </c>
      <c r="E22" s="67">
        <v>4.6425108617864899</v>
      </c>
      <c r="F22" s="67">
        <v>0.10743448225443554</v>
      </c>
      <c r="G22" s="67">
        <v>7.6395995117707667</v>
      </c>
      <c r="H22" s="67">
        <v>2.3797727989027653</v>
      </c>
      <c r="I22" s="67">
        <v>4.93542147002933</v>
      </c>
      <c r="J22" s="67">
        <v>0.32440524283867117</v>
      </c>
      <c r="K22" s="53"/>
    </row>
    <row r="23" spans="2:11" s="54" customFormat="1" ht="15" customHeight="1">
      <c r="B23" s="43">
        <v>2009</v>
      </c>
      <c r="C23" s="67">
        <v>11.725062957164221</v>
      </c>
      <c r="D23" s="67">
        <v>3.2588899379265883</v>
      </c>
      <c r="E23" s="67">
        <v>3.1266426040601374</v>
      </c>
      <c r="F23" s="67">
        <v>0.13224733386645074</v>
      </c>
      <c r="G23" s="67">
        <v>8.4661730192376332</v>
      </c>
      <c r="H23" s="67">
        <v>6.5804841632290305</v>
      </c>
      <c r="I23" s="67">
        <v>1.5559586841954371</v>
      </c>
      <c r="J23" s="67">
        <v>0.32973017181316594</v>
      </c>
      <c r="K23" s="53"/>
    </row>
    <row r="24" spans="2:11" s="54" customFormat="1" ht="15" customHeight="1">
      <c r="B24" s="43">
        <v>2008</v>
      </c>
      <c r="C24" s="67">
        <v>6.7636982153076044</v>
      </c>
      <c r="D24" s="67">
        <v>3.9002981344324494</v>
      </c>
      <c r="E24" s="67">
        <v>2.8936923528774727</v>
      </c>
      <c r="F24" s="67">
        <v>1.0066057815549767</v>
      </c>
      <c r="G24" s="67">
        <v>2.8634000808751545</v>
      </c>
      <c r="H24" s="67">
        <v>2.5977943419712433</v>
      </c>
      <c r="I24" s="67">
        <v>0.19941527220087973</v>
      </c>
      <c r="J24" s="67">
        <v>6.6190466703031428E-2</v>
      </c>
      <c r="K24" s="53"/>
    </row>
    <row r="25" spans="2:11" s="54" customFormat="1" ht="15" customHeight="1">
      <c r="B25" s="43">
        <v>2007</v>
      </c>
      <c r="C25" s="67">
        <v>3.3776751364835169</v>
      </c>
      <c r="D25" s="67">
        <v>0.13458367403567809</v>
      </c>
      <c r="E25" s="67">
        <v>4.6449728994925651E-2</v>
      </c>
      <c r="F25" s="67">
        <v>8.8133945040752434E-2</v>
      </c>
      <c r="G25" s="67">
        <v>3.2430914624478389</v>
      </c>
      <c r="H25" s="67">
        <v>1.7712335171103231</v>
      </c>
      <c r="I25" s="67">
        <v>1.4277130467696211</v>
      </c>
      <c r="J25" s="67">
        <v>4.4144898567894914E-2</v>
      </c>
      <c r="K25" s="53"/>
    </row>
    <row r="26" spans="2:11" s="54" customFormat="1" ht="15" customHeight="1">
      <c r="B26" s="43">
        <v>2006</v>
      </c>
      <c r="C26" s="67">
        <v>4.9758393040333875</v>
      </c>
      <c r="D26" s="67">
        <v>0.14280885253577169</v>
      </c>
      <c r="E26" s="67">
        <v>3.9329473423095812E-2</v>
      </c>
      <c r="F26" s="67">
        <v>0.10347937911267586</v>
      </c>
      <c r="G26" s="67">
        <v>4.8330304514976161</v>
      </c>
      <c r="H26" s="67">
        <v>2.5860833227576361</v>
      </c>
      <c r="I26" s="67">
        <v>2.165261536448519</v>
      </c>
      <c r="J26" s="67">
        <v>8.1685592291461287E-2</v>
      </c>
      <c r="K26" s="53"/>
    </row>
    <row r="27" spans="2:11" s="54" customFormat="1" ht="15" customHeight="1">
      <c r="B27" s="43">
        <v>2005</v>
      </c>
      <c r="C27" s="67">
        <v>1.7487509931847089</v>
      </c>
      <c r="D27" s="67">
        <v>0.25050952466388843</v>
      </c>
      <c r="E27" s="67">
        <v>4.6878562879051427E-2</v>
      </c>
      <c r="F27" s="67">
        <v>0.20363096178483697</v>
      </c>
      <c r="G27" s="67">
        <v>1.4982414685208205</v>
      </c>
      <c r="H27" s="67">
        <v>0.83370873100147791</v>
      </c>
      <c r="I27" s="67">
        <v>0.63937284642881698</v>
      </c>
      <c r="J27" s="67">
        <v>2.5159891090525782E-2</v>
      </c>
      <c r="K27" s="53"/>
    </row>
    <row r="28" spans="2:11" s="54" customFormat="1" ht="15" customHeight="1">
      <c r="B28" s="43">
        <v>2004</v>
      </c>
      <c r="C28" s="67">
        <v>5.8842238248609426</v>
      </c>
      <c r="D28" s="67">
        <v>0.42271680977835241</v>
      </c>
      <c r="E28" s="67">
        <v>6.1402087596102266E-2</v>
      </c>
      <c r="F28" s="67">
        <v>0.36131472218225014</v>
      </c>
      <c r="G28" s="67">
        <v>5.4615070150825904</v>
      </c>
      <c r="H28" s="67">
        <v>3.162892847904156</v>
      </c>
      <c r="I28" s="67">
        <v>2.2072843648496079</v>
      </c>
      <c r="J28" s="67">
        <v>9.1329802328826121E-2</v>
      </c>
      <c r="K28" s="53"/>
    </row>
    <row r="29" spans="2:11" s="54" customFormat="1" ht="15" customHeight="1">
      <c r="B29" s="45">
        <v>2003</v>
      </c>
      <c r="C29" s="68">
        <v>9.7744364829212405</v>
      </c>
      <c r="D29" s="68">
        <v>0.22446985195178637</v>
      </c>
      <c r="E29" s="68">
        <v>4.223279184709576E-2</v>
      </c>
      <c r="F29" s="68">
        <v>0.18223706010469062</v>
      </c>
      <c r="G29" s="68">
        <v>9.549966630969454</v>
      </c>
      <c r="H29" s="68">
        <v>4.974435863686038</v>
      </c>
      <c r="I29" s="68">
        <v>4.4166916182380813</v>
      </c>
      <c r="J29" s="68">
        <v>0.15883914904533403</v>
      </c>
      <c r="K29" s="53"/>
    </row>
    <row r="30" spans="2:11" s="54" customFormat="1" ht="15" customHeight="1">
      <c r="B30" s="45">
        <v>2002</v>
      </c>
      <c r="C30" s="68">
        <v>10.259730295072043</v>
      </c>
      <c r="D30" s="68">
        <v>0.11260972177082251</v>
      </c>
      <c r="E30" s="68">
        <v>3.3143321315336954E-2</v>
      </c>
      <c r="F30" s="68">
        <v>7.9466400455485559E-2</v>
      </c>
      <c r="G30" s="68">
        <v>10.147120573301221</v>
      </c>
      <c r="H30" s="68">
        <v>5.5828067025038157</v>
      </c>
      <c r="I30" s="68">
        <v>4.4149120268417947</v>
      </c>
      <c r="J30" s="68">
        <v>0.14940184395561126</v>
      </c>
      <c r="K30" s="53"/>
    </row>
    <row r="31" spans="2:11" s="54" customFormat="1" ht="15" customHeight="1">
      <c r="B31" s="45">
        <v>2001</v>
      </c>
      <c r="C31" s="67">
        <v>9.5141148249295462</v>
      </c>
      <c r="D31" s="67">
        <v>-1.3125073922917379</v>
      </c>
      <c r="E31" s="67">
        <v>2.7736906489032199E-2</v>
      </c>
      <c r="F31" s="67">
        <v>-1.3402442987807701</v>
      </c>
      <c r="G31" s="67">
        <v>10.826622217221283</v>
      </c>
      <c r="H31" s="67">
        <v>5.9066020064782085</v>
      </c>
      <c r="I31" s="67">
        <v>4.7347300234885177</v>
      </c>
      <c r="J31" s="67">
        <v>0.18529018725455701</v>
      </c>
      <c r="K31" s="53"/>
    </row>
    <row r="32" spans="2:11" s="54" customFormat="1" ht="15" customHeight="1">
      <c r="B32" s="45">
        <v>2000</v>
      </c>
      <c r="C32" s="67">
        <v>10.334767390477813</v>
      </c>
      <c r="D32" s="67">
        <v>0.53591136417659058</v>
      </c>
      <c r="E32" s="67">
        <v>5.0349626277549145E-2</v>
      </c>
      <c r="F32" s="67">
        <v>0.48556173789904139</v>
      </c>
      <c r="G32" s="67">
        <v>9.7988560263012232</v>
      </c>
      <c r="H32" s="67">
        <v>5.6632262739682862</v>
      </c>
      <c r="I32" s="67">
        <v>3.9817086355174593</v>
      </c>
      <c r="J32" s="67">
        <v>0.15392111681547851</v>
      </c>
      <c r="K32" s="53"/>
    </row>
    <row r="33" spans="2:10" ht="15" customHeight="1">
      <c r="B33" s="45">
        <v>1999</v>
      </c>
      <c r="C33" s="67">
        <v>9.7922644241450154</v>
      </c>
      <c r="D33" s="67">
        <v>0.14115077763257303</v>
      </c>
      <c r="E33" s="67">
        <v>5.8244105028949021E-2</v>
      </c>
      <c r="F33" s="67">
        <v>8.2906672603624013E-2</v>
      </c>
      <c r="G33" s="67">
        <v>9.6511136465124423</v>
      </c>
      <c r="H33" s="67">
        <v>5.6279299394925166</v>
      </c>
      <c r="I33" s="67">
        <v>3.8535780549849088</v>
      </c>
      <c r="J33" s="67">
        <v>0.16960565203501773</v>
      </c>
    </row>
    <row r="34" spans="2:10" ht="15" customHeight="1">
      <c r="B34" s="45">
        <v>1998</v>
      </c>
      <c r="C34" s="67">
        <v>7.7696906374206272</v>
      </c>
      <c r="D34" s="67">
        <v>0.35248000390936618</v>
      </c>
      <c r="E34" s="67">
        <v>5.3301636492176979E-2</v>
      </c>
      <c r="F34" s="67">
        <v>0.29917836741718917</v>
      </c>
      <c r="G34" s="67">
        <v>7.4172106335112611</v>
      </c>
      <c r="H34" s="67">
        <v>4.9217208793013176</v>
      </c>
      <c r="I34" s="67">
        <v>2.4141428427323324</v>
      </c>
      <c r="J34" s="67">
        <v>8.1346911477610376E-2</v>
      </c>
    </row>
    <row r="35" spans="2:10" s="14" customFormat="1" ht="15" customHeight="1">
      <c r="B35" s="45">
        <v>1997</v>
      </c>
      <c r="C35" s="67">
        <v>6.5134090809065261</v>
      </c>
      <c r="D35" s="67">
        <v>0.19173691688804145</v>
      </c>
      <c r="E35" s="67">
        <v>0.11971954699643587</v>
      </c>
      <c r="F35" s="67">
        <v>7.2017369891605593E-2</v>
      </c>
      <c r="G35" s="67">
        <v>6.3216721640184845</v>
      </c>
      <c r="H35" s="67">
        <v>4.2685975061616768</v>
      </c>
      <c r="I35" s="67">
        <v>1.9527202164097563</v>
      </c>
      <c r="J35" s="67">
        <v>0.10035444144705204</v>
      </c>
    </row>
    <row r="36" spans="2:10" s="14" customFormat="1" ht="15" customHeight="1">
      <c r="B36" s="45">
        <v>1996</v>
      </c>
      <c r="C36" s="67">
        <v>7.0901623356475199</v>
      </c>
      <c r="D36" s="67">
        <v>0.26861394077914963</v>
      </c>
      <c r="E36" s="67">
        <v>0.11038053661844516</v>
      </c>
      <c r="F36" s="67">
        <v>0.15823340416070447</v>
      </c>
      <c r="G36" s="67">
        <v>6.8215483948683699</v>
      </c>
      <c r="H36" s="67">
        <v>4.2081701815391588</v>
      </c>
      <c r="I36" s="67">
        <v>2.4405824863342875</v>
      </c>
      <c r="J36" s="67">
        <v>0.17279572699492401</v>
      </c>
    </row>
    <row r="37" spans="2:10" s="14" customFormat="1" ht="15" customHeight="1">
      <c r="B37" s="45">
        <v>1995</v>
      </c>
      <c r="C37" s="67">
        <v>6.3467554818260181</v>
      </c>
      <c r="D37" s="67">
        <v>0.26555907256679728</v>
      </c>
      <c r="E37" s="67">
        <v>3.3900372900307216E-2</v>
      </c>
      <c r="F37" s="67">
        <v>0.23165869966649008</v>
      </c>
      <c r="G37" s="67">
        <v>6.0811964092592206</v>
      </c>
      <c r="H37" s="67">
        <v>3.4241680001633639</v>
      </c>
      <c r="I37" s="67">
        <v>2.5471037427690857</v>
      </c>
      <c r="J37" s="67">
        <v>0.10992466632677092</v>
      </c>
    </row>
    <row r="38" spans="2:10" s="14" customFormat="1" ht="9" customHeight="1">
      <c r="B38" s="45"/>
      <c r="C38" s="197"/>
      <c r="D38" s="197"/>
      <c r="E38" s="197"/>
      <c r="F38" s="197"/>
      <c r="G38" s="197"/>
      <c r="H38" s="197"/>
      <c r="I38" s="197"/>
      <c r="J38" s="197"/>
    </row>
    <row r="39" spans="2:10" s="14" customFormat="1" ht="3" customHeight="1">
      <c r="B39" s="388"/>
      <c r="C39" s="402"/>
      <c r="D39" s="402"/>
      <c r="E39" s="402"/>
      <c r="F39" s="402"/>
      <c r="G39" s="402"/>
      <c r="H39" s="402"/>
      <c r="I39" s="402"/>
      <c r="J39" s="402"/>
    </row>
    <row r="40" spans="2:10" s="14" customFormat="1" ht="5.25" customHeight="1"/>
    <row r="41" spans="2:10" s="14" customFormat="1" ht="12.75" customHeight="1">
      <c r="B41" s="518" t="s">
        <v>538</v>
      </c>
      <c r="C41" s="518"/>
      <c r="D41" s="518"/>
      <c r="E41" s="518"/>
      <c r="F41" s="518"/>
      <c r="G41" s="518"/>
      <c r="H41" s="518"/>
      <c r="I41" s="518"/>
      <c r="J41" s="518"/>
    </row>
    <row r="42" spans="2:10" s="14" customFormat="1" ht="12.75" customHeight="1">
      <c r="B42" s="34"/>
      <c r="C42" s="55"/>
      <c r="D42" s="55"/>
      <c r="E42" s="34"/>
      <c r="F42" s="34"/>
      <c r="G42" s="55"/>
      <c r="H42" s="34"/>
      <c r="I42" s="34"/>
      <c r="J42" s="34"/>
    </row>
    <row r="43" spans="2:10" ht="12.75" customHeight="1">
      <c r="C43" s="55"/>
      <c r="D43" s="55"/>
      <c r="G43" s="55"/>
    </row>
    <row r="44" spans="2:10" ht="12.75" customHeight="1">
      <c r="C44" s="55"/>
      <c r="D44" s="55"/>
      <c r="G44" s="55"/>
    </row>
    <row r="45" spans="2:10" ht="12.75" customHeight="1">
      <c r="C45" s="55"/>
      <c r="D45" s="55"/>
      <c r="G45" s="55"/>
    </row>
    <row r="46" spans="2:10" ht="13.5" customHeight="1">
      <c r="C46" s="55"/>
      <c r="D46" s="55"/>
      <c r="G46" s="55"/>
    </row>
    <row r="47" spans="2:10" ht="13.5" customHeight="1">
      <c r="C47" s="55"/>
      <c r="D47" s="55"/>
      <c r="G47" s="55"/>
    </row>
    <row r="48" spans="2:10" ht="13.5" customHeight="1">
      <c r="C48" s="55"/>
      <c r="D48" s="55"/>
      <c r="G48" s="55"/>
    </row>
    <row r="49" spans="3:7" ht="13.5" customHeight="1">
      <c r="C49" s="55"/>
      <c r="D49" s="55"/>
      <c r="G49" s="55"/>
    </row>
    <row r="50" spans="3:7" ht="13.5" customHeight="1">
      <c r="C50" s="55"/>
      <c r="D50" s="55"/>
      <c r="G50" s="55"/>
    </row>
    <row r="51" spans="3:7" ht="13.5" customHeight="1">
      <c r="C51" s="55"/>
      <c r="D51" s="55"/>
      <c r="G51" s="55"/>
    </row>
    <row r="52" spans="3:7" ht="13.5" customHeight="1">
      <c r="C52" s="55"/>
      <c r="D52" s="55"/>
      <c r="G52" s="55"/>
    </row>
    <row r="53" spans="3:7" ht="13.5" customHeight="1">
      <c r="C53" s="55"/>
      <c r="D53" s="55"/>
      <c r="G53" s="55"/>
    </row>
    <row r="54" spans="3:7" ht="13.5" customHeight="1">
      <c r="C54" s="55"/>
      <c r="D54" s="55"/>
      <c r="G54" s="55"/>
    </row>
    <row r="55" spans="3:7" ht="13.5" customHeight="1">
      <c r="C55" s="55"/>
      <c r="D55" s="55"/>
      <c r="G55" s="55"/>
    </row>
    <row r="56" spans="3:7" ht="13.5" customHeight="1">
      <c r="C56" s="55"/>
      <c r="D56" s="55"/>
      <c r="G56" s="55"/>
    </row>
    <row r="57" spans="3:7" ht="13.5" customHeight="1">
      <c r="C57" s="55"/>
      <c r="D57" s="55"/>
      <c r="G57" s="55"/>
    </row>
    <row r="58" spans="3:7" ht="13.5" customHeight="1">
      <c r="C58" s="55"/>
      <c r="D58" s="55"/>
      <c r="G58" s="55"/>
    </row>
    <row r="59" spans="3:7" ht="13.5" customHeight="1">
      <c r="C59" s="55"/>
      <c r="D59" s="55"/>
      <c r="G59" s="55"/>
    </row>
    <row r="60" spans="3:7" ht="21" customHeight="1">
      <c r="C60" s="55"/>
      <c r="D60" s="55"/>
      <c r="G60" s="55"/>
    </row>
    <row r="61" spans="3:7" ht="21" customHeight="1">
      <c r="C61" s="55"/>
      <c r="D61" s="55"/>
      <c r="G61" s="55"/>
    </row>
    <row r="62" spans="3:7" ht="21" customHeight="1">
      <c r="C62" s="55"/>
      <c r="D62" s="55"/>
      <c r="G62" s="55"/>
    </row>
    <row r="63" spans="3:7" ht="21" customHeight="1">
      <c r="C63" s="55"/>
      <c r="D63" s="55"/>
      <c r="G63" s="55"/>
    </row>
    <row r="64" spans="3:7" ht="21" customHeight="1">
      <c r="C64" s="55"/>
      <c r="D64" s="55"/>
      <c r="G64" s="55"/>
    </row>
    <row r="65" spans="3:7" ht="21" customHeight="1">
      <c r="C65" s="55"/>
      <c r="D65" s="55"/>
      <c r="G65" s="55"/>
    </row>
    <row r="66" spans="3:7" ht="21" customHeight="1">
      <c r="C66" s="55"/>
      <c r="D66" s="55"/>
      <c r="G66" s="55"/>
    </row>
    <row r="67" spans="3:7" ht="21" customHeight="1">
      <c r="C67" s="55"/>
      <c r="D67" s="55"/>
      <c r="G67" s="55"/>
    </row>
    <row r="68" spans="3:7" ht="21" customHeight="1">
      <c r="C68" s="55"/>
      <c r="D68" s="55"/>
      <c r="G68" s="55"/>
    </row>
    <row r="69" spans="3:7" ht="21" customHeight="1">
      <c r="C69" s="55"/>
      <c r="D69" s="55"/>
      <c r="G69" s="55"/>
    </row>
    <row r="70" spans="3:7" ht="21" customHeight="1">
      <c r="C70" s="55"/>
      <c r="D70" s="55"/>
      <c r="G70" s="55"/>
    </row>
    <row r="71" spans="3:7" ht="21" customHeight="1">
      <c r="C71" s="55"/>
      <c r="D71" s="55"/>
      <c r="G71" s="55"/>
    </row>
    <row r="72" spans="3:7" ht="21" customHeight="1">
      <c r="C72" s="55"/>
      <c r="D72" s="55"/>
      <c r="G72" s="55"/>
    </row>
    <row r="73" spans="3:7" ht="21" customHeight="1">
      <c r="C73" s="55"/>
      <c r="D73" s="55"/>
      <c r="G73" s="55"/>
    </row>
    <row r="74" spans="3:7" ht="21" customHeight="1">
      <c r="C74" s="55"/>
      <c r="D74" s="55"/>
      <c r="G74" s="55"/>
    </row>
    <row r="75" spans="3:7" ht="21" customHeight="1">
      <c r="C75" s="55"/>
      <c r="D75" s="55"/>
      <c r="G75" s="55"/>
    </row>
    <row r="76" spans="3:7" ht="21" customHeight="1">
      <c r="C76" s="55"/>
      <c r="D76" s="55"/>
      <c r="G76" s="55"/>
    </row>
    <row r="77" spans="3:7" ht="21" customHeight="1">
      <c r="C77" s="55"/>
      <c r="D77" s="55"/>
      <c r="G77" s="55"/>
    </row>
    <row r="78" spans="3:7" ht="21" customHeight="1">
      <c r="C78" s="55"/>
      <c r="D78" s="55"/>
      <c r="G78" s="55"/>
    </row>
    <row r="79" spans="3:7" ht="21" customHeight="1">
      <c r="C79" s="55"/>
      <c r="D79" s="55"/>
      <c r="G79" s="55"/>
    </row>
    <row r="80" spans="3:7" ht="21" customHeight="1">
      <c r="C80" s="55"/>
      <c r="D80" s="55"/>
      <c r="G80" s="55"/>
    </row>
    <row r="81" spans="3:7" ht="21" customHeight="1">
      <c r="C81" s="55"/>
      <c r="D81" s="55"/>
      <c r="G81" s="55"/>
    </row>
    <row r="82" spans="3:7" ht="21" customHeight="1">
      <c r="C82" s="55"/>
      <c r="D82" s="55"/>
      <c r="G82" s="55"/>
    </row>
    <row r="83" spans="3:7" ht="21" customHeight="1">
      <c r="C83" s="55"/>
      <c r="D83" s="55"/>
      <c r="G83" s="55"/>
    </row>
    <row r="84" spans="3:7" ht="21" customHeight="1">
      <c r="C84" s="55"/>
      <c r="D84" s="55"/>
      <c r="G84" s="55"/>
    </row>
    <row r="85" spans="3:7" ht="21" customHeight="1">
      <c r="C85" s="55"/>
      <c r="D85" s="55"/>
      <c r="G85" s="55"/>
    </row>
    <row r="86" spans="3:7" ht="21" customHeight="1">
      <c r="C86" s="55"/>
      <c r="D86" s="55"/>
      <c r="G86" s="55"/>
    </row>
    <row r="87" spans="3:7" ht="21" customHeight="1">
      <c r="G87" s="55"/>
    </row>
    <row r="88" spans="3:7" ht="21" customHeight="1">
      <c r="G88" s="55"/>
    </row>
  </sheetData>
  <mergeCells count="8">
    <mergeCell ref="B41:J41"/>
    <mergeCell ref="B1:J1"/>
    <mergeCell ref="I3:J3"/>
    <mergeCell ref="D5:F6"/>
    <mergeCell ref="B4:B8"/>
    <mergeCell ref="C4:J4"/>
    <mergeCell ref="G5:J6"/>
    <mergeCell ref="C5:C7"/>
  </mergeCells>
  <phoneticPr fontId="6" type="noConversion"/>
  <hyperlinks>
    <hyperlink ref="L2" location="Indice!A1" tooltip="(voltar ao índice)" display="Indice!A1" xr:uid="{00000000-0004-0000-1E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29">
    <pageSetUpPr fitToPage="1"/>
  </sheetPr>
  <dimension ref="B1:DG55"/>
  <sheetViews>
    <sheetView showGridLines="0" zoomScaleNormal="100" zoomScaleSheetLayoutView="100" workbookViewId="0">
      <pane xSplit="2" ySplit="7" topLeftCell="C8" activePane="bottomRight" state="frozen"/>
      <selection activeCell="R2" sqref="R2"/>
      <selection pane="topRight" activeCell="R2" sqref="R2"/>
      <selection pane="bottomLeft" activeCell="R2" sqref="R2"/>
      <selection pane="bottomRight" activeCell="G2" sqref="G2"/>
    </sheetView>
  </sheetViews>
  <sheetFormatPr defaultColWidth="7" defaultRowHeight="21" customHeight="1"/>
  <cols>
    <col min="1" max="1" width="6.7109375" style="5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9.140625" style="5" customWidth="1"/>
    <col min="14" max="14" width="8.28515625" style="5" customWidth="1"/>
    <col min="15" max="16384" width="7" style="5"/>
  </cols>
  <sheetData>
    <row r="1" spans="2:111" ht="21" customHeight="1">
      <c r="B1" s="523" t="s">
        <v>612</v>
      </c>
      <c r="C1" s="523"/>
      <c r="D1" s="523"/>
      <c r="E1" s="523"/>
    </row>
    <row r="2" spans="2:111" ht="21" customHeight="1">
      <c r="B2" s="631"/>
      <c r="C2" s="631"/>
      <c r="D2" s="631"/>
      <c r="E2" s="631"/>
      <c r="G2" s="430" t="s">
        <v>596</v>
      </c>
    </row>
    <row r="3" spans="2:111" ht="13.5" customHeight="1">
      <c r="B3" s="32" t="s">
        <v>222</v>
      </c>
      <c r="D3" s="608" t="s">
        <v>240</v>
      </c>
      <c r="E3" s="608"/>
      <c r="F3" s="6"/>
      <c r="G3" s="6"/>
      <c r="H3" s="6"/>
      <c r="I3" s="6"/>
      <c r="J3" s="6"/>
      <c r="K3" s="6"/>
      <c r="N3" s="6"/>
      <c r="O3" s="7"/>
      <c r="Q3" s="6"/>
      <c r="R3" s="7"/>
      <c r="T3" s="6"/>
      <c r="U3" s="7"/>
      <c r="W3" s="6"/>
      <c r="X3" s="7"/>
      <c r="Z3" s="6"/>
      <c r="AA3" s="7"/>
      <c r="AC3" s="6"/>
      <c r="AD3" s="7"/>
      <c r="AF3" s="6"/>
      <c r="AG3" s="7"/>
      <c r="AI3" s="6"/>
      <c r="AJ3" s="7"/>
      <c r="AL3" s="6"/>
      <c r="AM3" s="7"/>
      <c r="AO3" s="6"/>
      <c r="AP3" s="7"/>
      <c r="AR3" s="6"/>
      <c r="AS3" s="7"/>
      <c r="AU3" s="6"/>
      <c r="AV3" s="7"/>
      <c r="AX3" s="6"/>
      <c r="AY3" s="7"/>
      <c r="BA3" s="6"/>
      <c r="BB3" s="7"/>
      <c r="BD3" s="6"/>
      <c r="BE3" s="7"/>
      <c r="BG3" s="6"/>
      <c r="BH3" s="7"/>
      <c r="BJ3" s="6"/>
      <c r="BK3" s="7"/>
      <c r="BM3" s="6"/>
      <c r="BN3" s="7"/>
      <c r="BP3" s="6"/>
      <c r="BQ3" s="7"/>
      <c r="BS3" s="6"/>
      <c r="BT3" s="7"/>
      <c r="BV3" s="6"/>
      <c r="BW3" s="7"/>
      <c r="BY3" s="6"/>
      <c r="BZ3" s="7"/>
      <c r="CB3" s="6"/>
      <c r="CC3" s="7"/>
      <c r="CE3" s="6"/>
      <c r="CF3" s="7"/>
      <c r="CH3" s="6"/>
      <c r="CI3" s="7"/>
      <c r="CK3" s="6"/>
      <c r="CL3" s="7"/>
      <c r="CN3" s="6"/>
      <c r="CO3" s="7"/>
      <c r="CQ3" s="6"/>
      <c r="CR3" s="7"/>
      <c r="CT3" s="6"/>
      <c r="CU3" s="7"/>
      <c r="CW3" s="6"/>
      <c r="CX3" s="7"/>
      <c r="CZ3" s="6"/>
      <c r="DA3" s="7"/>
      <c r="DC3" s="6"/>
      <c r="DD3" s="7"/>
      <c r="DF3" s="6"/>
      <c r="DG3" s="7"/>
    </row>
    <row r="4" spans="2:111" s="4" customFormat="1" ht="14.25" customHeight="1">
      <c r="B4" s="536" t="s">
        <v>118</v>
      </c>
      <c r="C4" s="617" t="s">
        <v>286</v>
      </c>
      <c r="D4" s="617"/>
      <c r="E4" s="618"/>
      <c r="F4" s="8"/>
    </row>
    <row r="5" spans="2:111" s="4" customFormat="1" ht="11.25" customHeight="1">
      <c r="B5" s="533"/>
      <c r="C5" s="610" t="s">
        <v>14</v>
      </c>
      <c r="D5" s="610" t="s">
        <v>287</v>
      </c>
      <c r="E5" s="614" t="s">
        <v>288</v>
      </c>
      <c r="F5" s="8"/>
    </row>
    <row r="6" spans="2:111" s="4" customFormat="1" ht="11.25" customHeight="1">
      <c r="B6" s="533"/>
      <c r="C6" s="610"/>
      <c r="D6" s="610"/>
      <c r="E6" s="614"/>
      <c r="F6" s="8"/>
    </row>
    <row r="7" spans="2:111" s="192" customFormat="1" ht="12.75">
      <c r="B7" s="537"/>
      <c r="C7" s="398" t="s">
        <v>249</v>
      </c>
      <c r="D7" s="398">
        <v>2</v>
      </c>
      <c r="E7" s="380">
        <v>3</v>
      </c>
      <c r="F7" s="191"/>
    </row>
    <row r="8" spans="2:111" s="192" customFormat="1" ht="9" customHeight="1">
      <c r="B8" s="312"/>
      <c r="C8" s="385"/>
      <c r="D8" s="385"/>
      <c r="E8" s="385"/>
      <c r="F8" s="191"/>
    </row>
    <row r="9" spans="2:111" s="192" customFormat="1" ht="15" customHeight="1">
      <c r="B9" s="43" t="s">
        <v>597</v>
      </c>
      <c r="C9" s="67">
        <v>15.88</v>
      </c>
      <c r="D9" s="67">
        <v>15.42</v>
      </c>
      <c r="E9" s="67">
        <v>0.46</v>
      </c>
      <c r="F9" s="191"/>
    </row>
    <row r="10" spans="2:111" s="192" customFormat="1" ht="15" customHeight="1">
      <c r="B10" s="43">
        <v>2021</v>
      </c>
      <c r="C10" s="67">
        <v>3.29</v>
      </c>
      <c r="D10" s="67">
        <v>3.25</v>
      </c>
      <c r="E10" s="67">
        <v>0.04</v>
      </c>
      <c r="F10" s="191"/>
    </row>
    <row r="11" spans="2:111" s="192" customFormat="1" ht="15" customHeight="1">
      <c r="B11" s="43">
        <v>2020</v>
      </c>
      <c r="C11" s="67">
        <v>4.21</v>
      </c>
      <c r="D11" s="67">
        <v>4.13</v>
      </c>
      <c r="E11" s="67">
        <v>0.08</v>
      </c>
      <c r="F11" s="191"/>
    </row>
    <row r="12" spans="2:111" s="192" customFormat="1" ht="15" customHeight="1">
      <c r="B12" s="45">
        <v>2019</v>
      </c>
      <c r="C12" s="67">
        <v>3.07</v>
      </c>
      <c r="D12" s="67">
        <v>2.63</v>
      </c>
      <c r="E12" s="67">
        <v>0.44</v>
      </c>
      <c r="F12" s="191"/>
    </row>
    <row r="13" spans="2:111" s="192" customFormat="1" ht="15" customHeight="1">
      <c r="B13" s="45">
        <v>2018</v>
      </c>
      <c r="C13" s="67">
        <v>6.5208029299999994</v>
      </c>
      <c r="D13" s="67">
        <v>6.5287850399999998</v>
      </c>
      <c r="E13" s="67">
        <v>-7.9821099999999989E-3</v>
      </c>
      <c r="F13" s="191"/>
    </row>
    <row r="14" spans="2:111" s="194" customFormat="1" ht="15" customHeight="1">
      <c r="B14" s="45">
        <v>2017</v>
      </c>
      <c r="C14" s="67">
        <v>2.17</v>
      </c>
      <c r="D14" s="67">
        <v>2.17</v>
      </c>
      <c r="E14" s="67">
        <v>0</v>
      </c>
      <c r="F14" s="193"/>
    </row>
    <row r="15" spans="2:111" s="194" customFormat="1" ht="15" customHeight="1">
      <c r="B15" s="45">
        <v>2016</v>
      </c>
      <c r="C15" s="67">
        <v>-0.09</v>
      </c>
      <c r="D15" s="67">
        <v>0.04</v>
      </c>
      <c r="E15" s="67">
        <v>-0.13</v>
      </c>
      <c r="F15" s="193"/>
    </row>
    <row r="16" spans="2:111" s="194" customFormat="1" ht="15" customHeight="1">
      <c r="B16" s="45">
        <v>2015</v>
      </c>
      <c r="C16" s="67">
        <v>10.19</v>
      </c>
      <c r="D16" s="67">
        <v>3.3</v>
      </c>
      <c r="E16" s="67">
        <v>6.89</v>
      </c>
      <c r="F16" s="193"/>
    </row>
    <row r="17" spans="2:6" s="194" customFormat="1" ht="15" customHeight="1">
      <c r="B17" s="43">
        <v>2014</v>
      </c>
      <c r="C17" s="67">
        <v>6.34</v>
      </c>
      <c r="D17" s="67">
        <v>3.39</v>
      </c>
      <c r="E17" s="67">
        <v>2.95</v>
      </c>
      <c r="F17" s="193"/>
    </row>
    <row r="18" spans="2:6" s="194" customFormat="1" ht="15" customHeight="1">
      <c r="B18" s="43">
        <v>2013</v>
      </c>
      <c r="C18" s="67">
        <v>10.18189657895568</v>
      </c>
      <c r="D18" s="67">
        <v>3.1618965789556812</v>
      </c>
      <c r="E18" s="67">
        <v>7.02</v>
      </c>
      <c r="F18" s="193"/>
    </row>
    <row r="19" spans="2:6" s="194" customFormat="1" ht="15" customHeight="1">
      <c r="B19" s="43">
        <v>2012</v>
      </c>
      <c r="C19" s="67">
        <v>4.5404645059156801</v>
      </c>
      <c r="D19" s="67">
        <v>2.2304645059156805</v>
      </c>
      <c r="E19" s="67">
        <v>2.3099999999999996</v>
      </c>
      <c r="F19" s="193"/>
    </row>
    <row r="20" spans="2:6" s="194" customFormat="1" ht="15" customHeight="1">
      <c r="B20" s="43">
        <v>2011</v>
      </c>
      <c r="C20" s="67">
        <v>4.5968343634940823</v>
      </c>
      <c r="D20" s="67">
        <v>1.5801857148454332</v>
      </c>
      <c r="E20" s="67">
        <v>3.0166486486486486</v>
      </c>
      <c r="F20" s="193"/>
    </row>
    <row r="21" spans="2:6" s="194" customFormat="1" ht="15" customHeight="1">
      <c r="B21" s="43">
        <v>2010</v>
      </c>
      <c r="C21" s="67">
        <v>13.467744669390839</v>
      </c>
      <c r="D21" s="67">
        <v>1.3006728461864208</v>
      </c>
      <c r="E21" s="67">
        <v>12.167071823204418</v>
      </c>
      <c r="F21" s="193"/>
    </row>
    <row r="22" spans="2:6" s="194" customFormat="1" ht="15" customHeight="1">
      <c r="B22" s="43">
        <v>2009</v>
      </c>
      <c r="C22" s="67">
        <v>1.7102384654409786</v>
      </c>
      <c r="D22" s="67">
        <v>1.6903549250683079</v>
      </c>
      <c r="E22" s="67">
        <v>1.9883540372670806E-2</v>
      </c>
      <c r="F22" s="193"/>
    </row>
    <row r="23" spans="2:6" s="194" customFormat="1" ht="15" customHeight="1">
      <c r="B23" s="43">
        <v>2008</v>
      </c>
      <c r="C23" s="67">
        <v>4.4099148657498368</v>
      </c>
      <c r="D23" s="67">
        <v>4.4000000000000004</v>
      </c>
      <c r="E23" s="67">
        <v>9.9148657498362817E-3</v>
      </c>
      <c r="F23" s="193"/>
    </row>
    <row r="24" spans="2:6" s="194" customFormat="1" ht="15" customHeight="1">
      <c r="B24" s="43">
        <v>2007</v>
      </c>
      <c r="C24" s="67">
        <v>9.8127925117004675E-3</v>
      </c>
      <c r="D24" s="67">
        <v>0</v>
      </c>
      <c r="E24" s="67">
        <v>9.8127925117004675E-3</v>
      </c>
      <c r="F24" s="193"/>
    </row>
    <row r="25" spans="2:6" s="194" customFormat="1" ht="15" customHeight="1">
      <c r="B25" s="43">
        <v>2006</v>
      </c>
      <c r="C25" s="67">
        <v>9.6149999999999984</v>
      </c>
      <c r="D25" s="67">
        <v>9.4979999999999993</v>
      </c>
      <c r="E25" s="67">
        <v>0.11699999999999999</v>
      </c>
      <c r="F25" s="193"/>
    </row>
    <row r="26" spans="2:6" s="194" customFormat="1" ht="15" customHeight="1">
      <c r="B26" s="43">
        <v>2005</v>
      </c>
      <c r="C26" s="67">
        <v>6.6050000000000004</v>
      </c>
      <c r="D26" s="67">
        <v>5.9480000000000004</v>
      </c>
      <c r="E26" s="67">
        <v>0.65700000000000003</v>
      </c>
      <c r="F26" s="193"/>
    </row>
    <row r="27" spans="2:6" s="194" customFormat="1" ht="15" customHeight="1">
      <c r="B27" s="43">
        <v>2004</v>
      </c>
      <c r="C27" s="67">
        <v>9.1009999999999991</v>
      </c>
      <c r="D27" s="67">
        <v>8.343</v>
      </c>
      <c r="E27" s="67">
        <v>0.75800000000000001</v>
      </c>
      <c r="F27" s="193"/>
    </row>
    <row r="28" spans="2:6" s="194" customFormat="1" ht="15" customHeight="1">
      <c r="B28" s="45">
        <v>2003</v>
      </c>
      <c r="C28" s="68">
        <v>14.814</v>
      </c>
      <c r="D28" s="68">
        <v>13.803000000000001</v>
      </c>
      <c r="E28" s="68">
        <v>1.0110000000000001</v>
      </c>
      <c r="F28" s="193"/>
    </row>
    <row r="29" spans="2:6" s="194" customFormat="1" ht="15" customHeight="1">
      <c r="B29" s="45">
        <v>2002</v>
      </c>
      <c r="C29" s="68">
        <v>5.5579999999999998</v>
      </c>
      <c r="D29" s="68">
        <v>5.1550000000000002</v>
      </c>
      <c r="E29" s="68">
        <v>0.40300000000000002</v>
      </c>
      <c r="F29" s="193"/>
    </row>
    <row r="30" spans="2:6" s="194" customFormat="1" ht="15" customHeight="1">
      <c r="B30" s="45">
        <v>2001</v>
      </c>
      <c r="C30" s="68">
        <v>2.4509999999999996</v>
      </c>
      <c r="D30" s="68">
        <v>2.2679999999999998</v>
      </c>
      <c r="E30" s="68">
        <v>0.183</v>
      </c>
      <c r="F30" s="193"/>
    </row>
    <row r="31" spans="2:6" s="194" customFormat="1" ht="15" customHeight="1">
      <c r="B31" s="45">
        <v>2000</v>
      </c>
      <c r="C31" s="68">
        <v>1.6669158143194336</v>
      </c>
      <c r="D31" s="68">
        <v>1.55</v>
      </c>
      <c r="E31" s="68">
        <v>0.1169158143194335</v>
      </c>
      <c r="F31" s="193"/>
    </row>
    <row r="32" spans="2:6" s="194" customFormat="1" ht="15" customHeight="1">
      <c r="B32" s="45">
        <v>1999</v>
      </c>
      <c r="C32" s="68">
        <v>2.4051902032308492</v>
      </c>
      <c r="D32" s="68">
        <v>2.2799999999999998</v>
      </c>
      <c r="E32" s="68">
        <v>0.1251902032308494</v>
      </c>
      <c r="F32" s="193"/>
    </row>
    <row r="33" spans="2:11" s="194" customFormat="1" ht="15" customHeight="1">
      <c r="B33" s="45">
        <v>1998</v>
      </c>
      <c r="C33" s="68">
        <v>5.5533086655526374</v>
      </c>
      <c r="D33" s="68">
        <v>5.38</v>
      </c>
      <c r="E33" s="68">
        <v>0.17330866555263785</v>
      </c>
      <c r="F33" s="193"/>
    </row>
    <row r="34" spans="2:11" s="194" customFormat="1" ht="15" customHeight="1">
      <c r="B34" s="45">
        <v>1997</v>
      </c>
      <c r="C34" s="68">
        <v>8.2509187709157281</v>
      </c>
      <c r="D34" s="68">
        <v>8.11</v>
      </c>
      <c r="E34" s="68">
        <v>0.14091877091572863</v>
      </c>
      <c r="F34" s="193"/>
    </row>
    <row r="35" spans="2:11" s="194" customFormat="1" ht="15" customHeight="1">
      <c r="B35" s="45">
        <v>1996</v>
      </c>
      <c r="C35" s="68">
        <v>2.5952136392338456</v>
      </c>
      <c r="D35" s="68">
        <v>2.36</v>
      </c>
      <c r="E35" s="68">
        <v>0.23521363923384553</v>
      </c>
      <c r="F35" s="193"/>
    </row>
    <row r="36" spans="2:11" s="2" customFormat="1" ht="15" customHeight="1">
      <c r="B36" s="45">
        <v>1995</v>
      </c>
      <c r="C36" s="68">
        <v>9.09269608752086</v>
      </c>
      <c r="D36" s="68">
        <v>8.8699999999999992</v>
      </c>
      <c r="E36" s="68">
        <v>0.22269608752086037</v>
      </c>
      <c r="F36" s="12"/>
    </row>
    <row r="37" spans="2:11" s="2" customFormat="1" ht="9" customHeight="1">
      <c r="B37" s="45"/>
      <c r="C37" s="46"/>
      <c r="D37" s="46"/>
      <c r="E37" s="46"/>
      <c r="F37" s="12"/>
    </row>
    <row r="38" spans="2:11" s="2" customFormat="1" ht="3" customHeight="1">
      <c r="B38" s="388"/>
      <c r="C38" s="383"/>
      <c r="D38" s="383"/>
      <c r="E38" s="383"/>
      <c r="F38" s="12"/>
    </row>
    <row r="39" spans="2:11" s="2" customFormat="1" ht="5.25" customHeight="1">
      <c r="B39" s="12"/>
      <c r="C39" s="12"/>
      <c r="D39" s="12"/>
      <c r="E39" s="12"/>
      <c r="F39" s="12"/>
    </row>
    <row r="40" spans="2:11" s="2" customFormat="1" ht="12.75" customHeight="1">
      <c r="B40" s="518" t="s">
        <v>538</v>
      </c>
      <c r="C40" s="518"/>
      <c r="D40" s="518"/>
      <c r="E40" s="518"/>
      <c r="F40" s="1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12.75" customHeight="1">
      <c r="C54" s="3"/>
      <c r="D54" s="3"/>
      <c r="G54" s="3"/>
      <c r="K54" s="3"/>
    </row>
    <row r="55" spans="3:11" ht="21" customHeight="1">
      <c r="G55" s="3"/>
      <c r="K55" s="3"/>
    </row>
  </sheetData>
  <mergeCells count="9">
    <mergeCell ref="B40:E40"/>
    <mergeCell ref="C5:C6"/>
    <mergeCell ref="D5:D6"/>
    <mergeCell ref="B1:E1"/>
    <mergeCell ref="B4:B7"/>
    <mergeCell ref="C4:E4"/>
    <mergeCell ref="B2:E2"/>
    <mergeCell ref="D3:E3"/>
    <mergeCell ref="E5:E6"/>
  </mergeCells>
  <phoneticPr fontId="6" type="noConversion"/>
  <hyperlinks>
    <hyperlink ref="G2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0">
    <pageSetUpPr fitToPage="1"/>
  </sheetPr>
  <dimension ref="B1:EJ63"/>
  <sheetViews>
    <sheetView showGridLines="0" zoomScaleNormal="100" zoomScaleSheetLayoutView="100" workbookViewId="0">
      <pane xSplit="2" ySplit="6" topLeftCell="C7" activePane="bottomRight" state="frozen"/>
      <selection activeCell="R2" sqref="R2"/>
      <selection pane="topRight" activeCell="R2" sqref="R2"/>
      <selection pane="bottomLeft" activeCell="R2" sqref="R2"/>
      <selection pane="bottomRight" activeCell="G2" sqref="G2"/>
    </sheetView>
  </sheetViews>
  <sheetFormatPr defaultColWidth="7" defaultRowHeight="21" customHeight="1"/>
  <cols>
    <col min="1" max="1" width="6.7109375" style="5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4" width="9.140625" style="5" customWidth="1"/>
    <col min="15" max="16384" width="7" style="5"/>
  </cols>
  <sheetData>
    <row r="1" spans="2:140" ht="21" customHeight="1">
      <c r="B1" s="523" t="s">
        <v>613</v>
      </c>
      <c r="C1" s="523"/>
      <c r="D1" s="523"/>
      <c r="E1" s="523"/>
    </row>
    <row r="2" spans="2:140" ht="21" customHeight="1">
      <c r="B2" s="631"/>
      <c r="C2" s="631"/>
      <c r="D2" s="631"/>
      <c r="E2" s="631"/>
      <c r="G2" s="430" t="s">
        <v>596</v>
      </c>
      <c r="H2" s="7"/>
      <c r="J2" s="6"/>
      <c r="K2" s="7"/>
      <c r="M2" s="6"/>
      <c r="N2" s="7"/>
      <c r="P2" s="6"/>
      <c r="Q2" s="7"/>
      <c r="S2" s="6"/>
      <c r="T2" s="7"/>
      <c r="V2" s="6"/>
      <c r="W2" s="7"/>
      <c r="Y2" s="6"/>
      <c r="Z2" s="7"/>
      <c r="AB2" s="6"/>
      <c r="AC2" s="7"/>
      <c r="AE2" s="6"/>
      <c r="AF2" s="7"/>
      <c r="AH2" s="6"/>
      <c r="AI2" s="7"/>
      <c r="AK2" s="6"/>
      <c r="AL2" s="7"/>
      <c r="AN2" s="6"/>
      <c r="AO2" s="7"/>
      <c r="AQ2" s="6"/>
      <c r="AR2" s="7"/>
      <c r="AT2" s="6"/>
      <c r="AU2" s="7"/>
      <c r="AW2" s="6"/>
      <c r="AX2" s="7"/>
      <c r="AZ2" s="6"/>
      <c r="BA2" s="7"/>
      <c r="BC2" s="6"/>
      <c r="BD2" s="7"/>
      <c r="BF2" s="6"/>
      <c r="BG2" s="7"/>
      <c r="BI2" s="6"/>
      <c r="BJ2" s="7"/>
      <c r="BL2" s="6"/>
      <c r="BM2" s="7"/>
      <c r="BO2" s="6"/>
      <c r="BP2" s="7"/>
      <c r="BR2" s="6"/>
      <c r="BS2" s="7"/>
      <c r="BU2" s="6"/>
      <c r="BV2" s="7"/>
      <c r="BX2" s="6"/>
      <c r="BY2" s="7"/>
      <c r="CA2" s="6"/>
      <c r="CB2" s="7"/>
      <c r="CD2" s="6"/>
      <c r="CE2" s="7"/>
      <c r="CG2" s="6"/>
      <c r="CH2" s="7"/>
      <c r="CJ2" s="6"/>
      <c r="CK2" s="7"/>
      <c r="CM2" s="6"/>
      <c r="CN2" s="7"/>
      <c r="CP2" s="6"/>
      <c r="CQ2" s="7"/>
      <c r="CS2" s="6"/>
      <c r="CT2" s="7"/>
      <c r="CV2" s="6"/>
      <c r="CW2" s="7"/>
      <c r="CY2" s="6"/>
      <c r="CZ2" s="7"/>
      <c r="DB2" s="6"/>
      <c r="DC2" s="7"/>
      <c r="DE2" s="6"/>
      <c r="DF2" s="7"/>
      <c r="DH2" s="6"/>
      <c r="DI2" s="7"/>
      <c r="DK2" s="6"/>
      <c r="DL2" s="7"/>
      <c r="DN2" s="6"/>
      <c r="DO2" s="7"/>
      <c r="DQ2" s="6"/>
      <c r="DR2" s="7"/>
      <c r="DT2" s="6"/>
      <c r="DU2" s="7"/>
      <c r="DW2" s="6"/>
      <c r="DX2" s="7"/>
      <c r="DZ2" s="6"/>
      <c r="EA2" s="7"/>
      <c r="EC2" s="6"/>
      <c r="ED2" s="7"/>
      <c r="EF2" s="6"/>
      <c r="EG2" s="7"/>
      <c r="EI2" s="6"/>
      <c r="EJ2" s="7"/>
    </row>
    <row r="3" spans="2:140" ht="12.75" customHeight="1">
      <c r="B3" s="32" t="s">
        <v>222</v>
      </c>
      <c r="C3" s="9"/>
      <c r="D3" s="9"/>
      <c r="E3" s="20" t="s">
        <v>241</v>
      </c>
      <c r="G3" s="6"/>
      <c r="H3" s="7"/>
      <c r="J3" s="6"/>
      <c r="K3" s="7"/>
      <c r="M3" s="6"/>
      <c r="N3" s="7"/>
      <c r="P3" s="6"/>
      <c r="Q3" s="7"/>
      <c r="S3" s="6"/>
      <c r="T3" s="7"/>
      <c r="V3" s="6"/>
      <c r="W3" s="7"/>
      <c r="Y3" s="6"/>
      <c r="Z3" s="7"/>
      <c r="AB3" s="6"/>
      <c r="AC3" s="7"/>
      <c r="AE3" s="6"/>
      <c r="AF3" s="7"/>
      <c r="AH3" s="6"/>
      <c r="AI3" s="7"/>
      <c r="AK3" s="6"/>
      <c r="AL3" s="7"/>
      <c r="AN3" s="6"/>
      <c r="AO3" s="7"/>
      <c r="AQ3" s="6"/>
      <c r="AR3" s="7"/>
      <c r="AT3" s="6"/>
      <c r="AU3" s="7"/>
      <c r="AW3" s="6"/>
      <c r="AX3" s="7"/>
      <c r="AZ3" s="6"/>
      <c r="BA3" s="7"/>
      <c r="BC3" s="6"/>
      <c r="BD3" s="7"/>
      <c r="BF3" s="6"/>
      <c r="BG3" s="7"/>
      <c r="BI3" s="6"/>
      <c r="BJ3" s="7"/>
      <c r="BL3" s="6"/>
      <c r="BM3" s="7"/>
      <c r="BO3" s="6"/>
      <c r="BP3" s="7"/>
      <c r="BR3" s="6"/>
      <c r="BS3" s="7"/>
      <c r="BU3" s="6"/>
      <c r="BV3" s="7"/>
      <c r="BX3" s="6"/>
      <c r="BY3" s="7"/>
      <c r="CA3" s="6"/>
      <c r="CB3" s="7"/>
      <c r="CD3" s="6"/>
      <c r="CE3" s="7"/>
      <c r="CG3" s="6"/>
      <c r="CH3" s="7"/>
      <c r="CJ3" s="6"/>
      <c r="CK3" s="7"/>
      <c r="CM3" s="6"/>
      <c r="CN3" s="7"/>
      <c r="CP3" s="6"/>
      <c r="CQ3" s="7"/>
      <c r="CS3" s="6"/>
      <c r="CT3" s="7"/>
      <c r="CV3" s="6"/>
      <c r="CW3" s="7"/>
      <c r="CY3" s="6"/>
      <c r="CZ3" s="7"/>
      <c r="DB3" s="6"/>
      <c r="DC3" s="7"/>
      <c r="DE3" s="6"/>
      <c r="DF3" s="7"/>
      <c r="DH3" s="6"/>
      <c r="DI3" s="7"/>
      <c r="DK3" s="6"/>
      <c r="DL3" s="7"/>
      <c r="DN3" s="6"/>
      <c r="DO3" s="7"/>
      <c r="DQ3" s="6"/>
      <c r="DR3" s="7"/>
      <c r="DT3" s="6"/>
      <c r="DU3" s="7"/>
      <c r="DW3" s="6"/>
      <c r="DX3" s="7"/>
      <c r="DZ3" s="6"/>
      <c r="EA3" s="7"/>
      <c r="EC3" s="6"/>
      <c r="ED3" s="7"/>
      <c r="EF3" s="6"/>
      <c r="EG3" s="7"/>
      <c r="EI3" s="6"/>
      <c r="EJ3" s="7"/>
    </row>
    <row r="4" spans="2:140" ht="18" customHeight="1">
      <c r="B4" s="632" t="s">
        <v>118</v>
      </c>
      <c r="C4" s="617" t="s">
        <v>577</v>
      </c>
      <c r="D4" s="617"/>
      <c r="E4" s="618"/>
      <c r="G4" s="6"/>
      <c r="H4" s="7"/>
      <c r="J4" s="6"/>
      <c r="K4" s="7"/>
      <c r="M4" s="6"/>
      <c r="N4" s="7"/>
      <c r="P4" s="6"/>
      <c r="Q4" s="7"/>
      <c r="S4" s="6"/>
      <c r="T4" s="7"/>
      <c r="V4" s="6"/>
      <c r="W4" s="7"/>
      <c r="Y4" s="6"/>
      <c r="Z4" s="7"/>
      <c r="AB4" s="6"/>
      <c r="AC4" s="7"/>
      <c r="AE4" s="6"/>
      <c r="AF4" s="7"/>
      <c r="AH4" s="6"/>
      <c r="AI4" s="7"/>
      <c r="AK4" s="6"/>
      <c r="AL4" s="7"/>
      <c r="AN4" s="6"/>
      <c r="AO4" s="7"/>
      <c r="AQ4" s="6"/>
      <c r="AR4" s="7"/>
      <c r="AT4" s="6"/>
      <c r="AU4" s="7"/>
      <c r="AW4" s="6"/>
      <c r="AX4" s="7"/>
      <c r="AZ4" s="6"/>
      <c r="BA4" s="7"/>
      <c r="BC4" s="6"/>
      <c r="BD4" s="7"/>
      <c r="BF4" s="6"/>
      <c r="BG4" s="7"/>
      <c r="BI4" s="6"/>
      <c r="BJ4" s="7"/>
      <c r="BL4" s="6"/>
      <c r="BM4" s="7"/>
      <c r="BO4" s="6"/>
      <c r="BP4" s="7"/>
      <c r="BR4" s="6"/>
      <c r="BS4" s="7"/>
      <c r="BU4" s="6"/>
      <c r="BV4" s="7"/>
      <c r="BX4" s="6"/>
      <c r="BY4" s="7"/>
      <c r="CA4" s="6"/>
      <c r="CB4" s="7"/>
      <c r="CD4" s="6"/>
      <c r="CE4" s="7"/>
      <c r="CG4" s="6"/>
      <c r="CH4" s="7"/>
      <c r="CJ4" s="6"/>
      <c r="CK4" s="7"/>
      <c r="CM4" s="6"/>
      <c r="CN4" s="7"/>
      <c r="CP4" s="6"/>
      <c r="CQ4" s="7"/>
      <c r="CS4" s="6"/>
      <c r="CT4" s="7"/>
      <c r="CV4" s="6"/>
      <c r="CW4" s="7"/>
      <c r="CY4" s="6"/>
      <c r="CZ4" s="7"/>
      <c r="DB4" s="6"/>
      <c r="DC4" s="7"/>
      <c r="DE4" s="6"/>
      <c r="DF4" s="7"/>
      <c r="DH4" s="6"/>
      <c r="DI4" s="7"/>
      <c r="DK4" s="6"/>
      <c r="DL4" s="7"/>
      <c r="DN4" s="6"/>
      <c r="DO4" s="7"/>
      <c r="DQ4" s="6"/>
      <c r="DR4" s="7"/>
      <c r="DT4" s="6"/>
      <c r="DU4" s="7"/>
      <c r="DW4" s="6"/>
      <c r="DX4" s="7"/>
      <c r="DZ4" s="6"/>
      <c r="EA4" s="7"/>
      <c r="EC4" s="6"/>
      <c r="ED4" s="7"/>
      <c r="EF4" s="6"/>
      <c r="EG4" s="7"/>
      <c r="EI4" s="6"/>
      <c r="EJ4" s="7"/>
    </row>
    <row r="5" spans="2:140" ht="18" customHeight="1">
      <c r="B5" s="633"/>
      <c r="C5" s="390" t="s">
        <v>14</v>
      </c>
      <c r="D5" s="390" t="s">
        <v>142</v>
      </c>
      <c r="E5" s="397" t="s">
        <v>143</v>
      </c>
      <c r="G5" s="6"/>
      <c r="H5" s="7"/>
      <c r="J5" s="6"/>
      <c r="K5" s="7"/>
      <c r="M5" s="6"/>
      <c r="N5" s="7"/>
      <c r="P5" s="6"/>
      <c r="Q5" s="7"/>
      <c r="S5" s="6"/>
      <c r="T5" s="7"/>
      <c r="V5" s="6"/>
      <c r="W5" s="7"/>
      <c r="Y5" s="6"/>
      <c r="Z5" s="7"/>
      <c r="AB5" s="6"/>
      <c r="AC5" s="7"/>
      <c r="AE5" s="6"/>
      <c r="AF5" s="7"/>
      <c r="AH5" s="6"/>
      <c r="AI5" s="7"/>
      <c r="AK5" s="6"/>
      <c r="AL5" s="7"/>
      <c r="AN5" s="6"/>
      <c r="AO5" s="7"/>
      <c r="AQ5" s="6"/>
      <c r="AR5" s="7"/>
      <c r="AT5" s="6"/>
      <c r="AU5" s="7"/>
      <c r="AW5" s="6"/>
      <c r="AX5" s="7"/>
      <c r="AZ5" s="6"/>
      <c r="BA5" s="7"/>
      <c r="BC5" s="6"/>
      <c r="BD5" s="7"/>
      <c r="BF5" s="6"/>
      <c r="BG5" s="7"/>
      <c r="BI5" s="6"/>
      <c r="BJ5" s="7"/>
      <c r="BL5" s="6"/>
      <c r="BM5" s="7"/>
      <c r="BO5" s="6"/>
      <c r="BP5" s="7"/>
      <c r="BR5" s="6"/>
      <c r="BS5" s="7"/>
      <c r="BU5" s="6"/>
      <c r="BV5" s="7"/>
      <c r="BX5" s="6"/>
      <c r="BY5" s="7"/>
      <c r="CA5" s="6"/>
      <c r="CB5" s="7"/>
      <c r="CD5" s="6"/>
      <c r="CE5" s="7"/>
      <c r="CG5" s="6"/>
      <c r="CH5" s="7"/>
      <c r="CJ5" s="6"/>
      <c r="CK5" s="7"/>
      <c r="CM5" s="6"/>
      <c r="CN5" s="7"/>
      <c r="CP5" s="6"/>
      <c r="CQ5" s="7"/>
      <c r="CS5" s="6"/>
      <c r="CT5" s="7"/>
      <c r="CV5" s="6"/>
      <c r="CW5" s="7"/>
      <c r="CY5" s="6"/>
      <c r="CZ5" s="7"/>
      <c r="DB5" s="6"/>
      <c r="DC5" s="7"/>
      <c r="DE5" s="6"/>
      <c r="DF5" s="7"/>
      <c r="DH5" s="6"/>
      <c r="DI5" s="7"/>
      <c r="DK5" s="6"/>
      <c r="DL5" s="7"/>
      <c r="DN5" s="6"/>
      <c r="DO5" s="7"/>
      <c r="DQ5" s="6"/>
      <c r="DR5" s="7"/>
      <c r="DT5" s="6"/>
      <c r="DU5" s="7"/>
      <c r="DW5" s="6"/>
      <c r="DX5" s="7"/>
      <c r="DZ5" s="6"/>
      <c r="EA5" s="7"/>
      <c r="EC5" s="6"/>
      <c r="ED5" s="7"/>
      <c r="EF5" s="6"/>
      <c r="EG5" s="7"/>
      <c r="EI5" s="6"/>
      <c r="EJ5" s="7"/>
    </row>
    <row r="6" spans="2:140" s="36" customFormat="1" ht="12" customHeight="1">
      <c r="B6" s="634"/>
      <c r="C6" s="379" t="s">
        <v>249</v>
      </c>
      <c r="D6" s="379">
        <v>2</v>
      </c>
      <c r="E6" s="387">
        <v>3</v>
      </c>
      <c r="G6" s="37"/>
      <c r="H6" s="38"/>
      <c r="J6" s="37"/>
      <c r="K6" s="38"/>
      <c r="M6" s="37"/>
      <c r="N6" s="38"/>
      <c r="P6" s="37"/>
      <c r="Q6" s="38"/>
      <c r="S6" s="37"/>
      <c r="T6" s="38"/>
      <c r="V6" s="37"/>
      <c r="W6" s="38"/>
      <c r="Y6" s="37"/>
      <c r="Z6" s="38"/>
      <c r="AB6" s="37"/>
      <c r="AC6" s="38"/>
      <c r="AE6" s="37"/>
      <c r="AF6" s="38"/>
      <c r="AH6" s="37"/>
      <c r="AI6" s="38"/>
      <c r="AK6" s="37"/>
      <c r="AL6" s="38"/>
      <c r="AN6" s="37"/>
      <c r="AO6" s="38"/>
      <c r="AQ6" s="37"/>
      <c r="AR6" s="38"/>
      <c r="AT6" s="37"/>
      <c r="AU6" s="38"/>
      <c r="AW6" s="37"/>
      <c r="AX6" s="38"/>
      <c r="AZ6" s="37"/>
      <c r="BA6" s="38"/>
      <c r="BC6" s="37"/>
      <c r="BD6" s="38"/>
      <c r="BF6" s="37"/>
      <c r="BG6" s="38"/>
      <c r="BI6" s="37"/>
      <c r="BJ6" s="38"/>
      <c r="BL6" s="37"/>
      <c r="BM6" s="38"/>
      <c r="BO6" s="37"/>
      <c r="BP6" s="38"/>
      <c r="BR6" s="37"/>
      <c r="BS6" s="38"/>
      <c r="BU6" s="37"/>
      <c r="BV6" s="38"/>
      <c r="BX6" s="37"/>
      <c r="BY6" s="38"/>
      <c r="CA6" s="37"/>
      <c r="CB6" s="38"/>
      <c r="CD6" s="37"/>
      <c r="CE6" s="38"/>
      <c r="CG6" s="37"/>
      <c r="CH6" s="38"/>
      <c r="CJ6" s="37"/>
      <c r="CK6" s="38"/>
      <c r="CM6" s="37"/>
      <c r="CN6" s="38"/>
      <c r="CP6" s="37"/>
      <c r="CQ6" s="38"/>
      <c r="CS6" s="37"/>
      <c r="CT6" s="38"/>
      <c r="CV6" s="37"/>
      <c r="CW6" s="38"/>
      <c r="CY6" s="37"/>
      <c r="CZ6" s="38"/>
      <c r="DB6" s="37"/>
      <c r="DC6" s="38"/>
      <c r="DE6" s="37"/>
      <c r="DF6" s="38"/>
      <c r="DH6" s="37"/>
      <c r="DI6" s="38"/>
      <c r="DK6" s="37"/>
      <c r="DL6" s="38"/>
      <c r="DN6" s="37"/>
      <c r="DO6" s="38"/>
      <c r="DQ6" s="37"/>
      <c r="DR6" s="38"/>
      <c r="DT6" s="37"/>
      <c r="DU6" s="38"/>
      <c r="DW6" s="37"/>
      <c r="DX6" s="38"/>
      <c r="DZ6" s="37"/>
      <c r="EA6" s="38"/>
      <c r="EC6" s="37"/>
      <c r="ED6" s="38"/>
      <c r="EF6" s="37"/>
      <c r="EG6" s="38"/>
      <c r="EI6" s="37"/>
      <c r="EJ6" s="38"/>
    </row>
    <row r="7" spans="2:140" s="36" customFormat="1" ht="9" customHeight="1">
      <c r="B7" s="385"/>
      <c r="C7" s="384"/>
      <c r="D7" s="384"/>
      <c r="E7" s="384"/>
      <c r="G7" s="37"/>
      <c r="H7" s="38"/>
      <c r="J7" s="37"/>
      <c r="K7" s="38"/>
      <c r="M7" s="37"/>
      <c r="N7" s="38"/>
      <c r="P7" s="37"/>
      <c r="Q7" s="38"/>
      <c r="S7" s="37"/>
      <c r="T7" s="38"/>
      <c r="V7" s="37"/>
      <c r="W7" s="38"/>
      <c r="Y7" s="37"/>
      <c r="Z7" s="38"/>
      <c r="AB7" s="37"/>
      <c r="AC7" s="38"/>
      <c r="AE7" s="37"/>
      <c r="AF7" s="38"/>
      <c r="AH7" s="37"/>
      <c r="AI7" s="38"/>
      <c r="AK7" s="37"/>
      <c r="AL7" s="38"/>
      <c r="AN7" s="37"/>
      <c r="AO7" s="38"/>
      <c r="AQ7" s="37"/>
      <c r="AR7" s="38"/>
      <c r="AT7" s="37"/>
      <c r="AU7" s="38"/>
      <c r="AW7" s="37"/>
      <c r="AX7" s="38"/>
      <c r="AZ7" s="37"/>
      <c r="BA7" s="38"/>
      <c r="BC7" s="37"/>
      <c r="BD7" s="38"/>
      <c r="BF7" s="37"/>
      <c r="BG7" s="38"/>
      <c r="BI7" s="37"/>
      <c r="BJ7" s="38"/>
      <c r="BL7" s="37"/>
      <c r="BM7" s="38"/>
      <c r="BO7" s="37"/>
      <c r="BP7" s="38"/>
      <c r="BR7" s="37"/>
      <c r="BS7" s="38"/>
      <c r="BU7" s="37"/>
      <c r="BV7" s="38"/>
      <c r="BX7" s="37"/>
      <c r="BY7" s="38"/>
      <c r="CA7" s="37"/>
      <c r="CB7" s="38"/>
      <c r="CD7" s="37"/>
      <c r="CE7" s="38"/>
      <c r="CG7" s="37"/>
      <c r="CH7" s="38"/>
      <c r="CJ7" s="37"/>
      <c r="CK7" s="38"/>
      <c r="CM7" s="37"/>
      <c r="CN7" s="38"/>
      <c r="CP7" s="37"/>
      <c r="CQ7" s="38"/>
      <c r="CS7" s="37"/>
      <c r="CT7" s="38"/>
      <c r="CV7" s="37"/>
      <c r="CW7" s="38"/>
      <c r="CY7" s="37"/>
      <c r="CZ7" s="38"/>
      <c r="DB7" s="37"/>
      <c r="DC7" s="38"/>
      <c r="DE7" s="37"/>
      <c r="DF7" s="38"/>
      <c r="DH7" s="37"/>
      <c r="DI7" s="38"/>
      <c r="DK7" s="37"/>
      <c r="DL7" s="38"/>
      <c r="DN7" s="37"/>
      <c r="DO7" s="38"/>
      <c r="DQ7" s="37"/>
      <c r="DR7" s="38"/>
      <c r="DT7" s="37"/>
      <c r="DU7" s="38"/>
      <c r="DW7" s="37"/>
      <c r="DX7" s="38"/>
      <c r="DZ7" s="37"/>
      <c r="EA7" s="38"/>
      <c r="EC7" s="37"/>
      <c r="ED7" s="38"/>
      <c r="EF7" s="37"/>
      <c r="EG7" s="38"/>
      <c r="EI7" s="37"/>
      <c r="EJ7" s="38"/>
    </row>
    <row r="8" spans="2:140" s="35" customFormat="1" ht="15" customHeight="1">
      <c r="B8" s="43" t="s">
        <v>597</v>
      </c>
      <c r="C8" s="67">
        <v>7.2619999999999996</v>
      </c>
      <c r="D8" s="67">
        <v>1.42</v>
      </c>
      <c r="E8" s="67">
        <v>5.8419999999999996</v>
      </c>
      <c r="F8" s="39"/>
      <c r="G8" s="40"/>
      <c r="H8" s="41"/>
      <c r="I8" s="41"/>
    </row>
    <row r="9" spans="2:140" s="35" customFormat="1" ht="15" customHeight="1">
      <c r="B9" s="43">
        <v>2021</v>
      </c>
      <c r="C9" s="67">
        <v>7.4790000000000001</v>
      </c>
      <c r="D9" s="67">
        <v>1.39</v>
      </c>
      <c r="E9" s="67">
        <v>6.0890000000000004</v>
      </c>
      <c r="F9" s="39"/>
      <c r="G9" s="40"/>
      <c r="H9" s="41"/>
      <c r="I9" s="41"/>
    </row>
    <row r="10" spans="2:140" s="35" customFormat="1" ht="15" customHeight="1">
      <c r="B10" s="43">
        <v>2020</v>
      </c>
      <c r="C10" s="67">
        <v>7.74</v>
      </c>
      <c r="D10" s="67">
        <v>1.405</v>
      </c>
      <c r="E10" s="67">
        <v>6.335</v>
      </c>
      <c r="F10" s="39"/>
      <c r="G10" s="40"/>
      <c r="H10" s="41"/>
      <c r="I10" s="41"/>
    </row>
    <row r="11" spans="2:140" s="35" customFormat="1" ht="15" customHeight="1">
      <c r="B11" s="43">
        <v>2019</v>
      </c>
      <c r="C11" s="67">
        <v>7.4690000000000003</v>
      </c>
      <c r="D11" s="67">
        <v>1.4019999999999999</v>
      </c>
      <c r="E11" s="67">
        <v>6.0670000000000002</v>
      </c>
      <c r="F11" s="39"/>
      <c r="G11" s="40"/>
      <c r="H11" s="41"/>
      <c r="I11" s="41"/>
    </row>
    <row r="12" spans="2:140" s="35" customFormat="1" ht="15" customHeight="1">
      <c r="B12" s="43">
        <v>2018</v>
      </c>
      <c r="C12" s="67">
        <v>7.6639999999999997</v>
      </c>
      <c r="D12" s="67">
        <v>1.37</v>
      </c>
      <c r="E12" s="67">
        <v>6.2939999999999996</v>
      </c>
      <c r="F12" s="39"/>
      <c r="G12" s="40"/>
      <c r="H12" s="41"/>
      <c r="I12" s="41"/>
    </row>
    <row r="13" spans="2:140" s="35" customFormat="1" ht="15" customHeight="1">
      <c r="B13" s="43">
        <v>2017</v>
      </c>
      <c r="C13" s="67">
        <v>7.7809999999999997</v>
      </c>
      <c r="D13" s="67">
        <v>1.377</v>
      </c>
      <c r="E13" s="67">
        <v>6.4050000000000002</v>
      </c>
      <c r="F13" s="39"/>
      <c r="G13" s="40"/>
      <c r="H13" s="41"/>
      <c r="I13" s="41"/>
    </row>
    <row r="14" spans="2:140" s="35" customFormat="1" ht="15" customHeight="1">
      <c r="B14" s="43">
        <v>2016</v>
      </c>
      <c r="C14" s="67">
        <v>8.3049999999999997</v>
      </c>
      <c r="D14" s="67">
        <v>1.3220000000000001</v>
      </c>
      <c r="E14" s="67">
        <v>6.9829999999999997</v>
      </c>
      <c r="F14" s="39"/>
      <c r="G14" s="40"/>
      <c r="H14" s="41"/>
      <c r="I14" s="41"/>
    </row>
    <row r="15" spans="2:140" s="35" customFormat="1" ht="15" customHeight="1">
      <c r="B15" s="43">
        <v>2015</v>
      </c>
      <c r="C15" s="67">
        <v>9.032</v>
      </c>
      <c r="D15" s="67">
        <v>1.3779999999999999</v>
      </c>
      <c r="E15" s="67">
        <v>7.6539999999999999</v>
      </c>
      <c r="F15" s="39"/>
      <c r="G15" s="40"/>
      <c r="H15" s="41"/>
      <c r="I15" s="41"/>
    </row>
    <row r="16" spans="2:140" s="35" customFormat="1" ht="15" customHeight="1">
      <c r="B16" s="43">
        <v>2014</v>
      </c>
      <c r="C16" s="67">
        <v>9.7420000000000009</v>
      </c>
      <c r="D16" s="67">
        <v>1.452</v>
      </c>
      <c r="E16" s="67">
        <v>8.2899999999999991</v>
      </c>
      <c r="F16" s="39"/>
      <c r="G16" s="40"/>
      <c r="H16" s="41"/>
      <c r="I16" s="41"/>
    </row>
    <row r="17" spans="2:9" s="35" customFormat="1" ht="15" customHeight="1">
      <c r="B17" s="43">
        <v>2013</v>
      </c>
      <c r="C17" s="67">
        <v>10.875999999999999</v>
      </c>
      <c r="D17" s="67">
        <v>1.5389999999999999</v>
      </c>
      <c r="E17" s="67">
        <v>9.3369999999999997</v>
      </c>
      <c r="F17" s="39"/>
      <c r="G17" s="40"/>
      <c r="H17" s="41"/>
      <c r="I17" s="41"/>
    </row>
    <row r="18" spans="2:9" s="35" customFormat="1" ht="15" customHeight="1">
      <c r="B18" s="43">
        <v>2012</v>
      </c>
      <c r="C18" s="67">
        <v>11.513999999999999</v>
      </c>
      <c r="D18" s="67">
        <v>1.5960000000000001</v>
      </c>
      <c r="E18" s="67">
        <v>9.9179999999999993</v>
      </c>
      <c r="F18" s="39"/>
      <c r="G18" s="41"/>
      <c r="H18" s="41"/>
      <c r="I18" s="41"/>
    </row>
    <row r="19" spans="2:9" s="35" customFormat="1" ht="15" customHeight="1">
      <c r="B19" s="43">
        <v>2011</v>
      </c>
      <c r="C19" s="67">
        <v>11.63</v>
      </c>
      <c r="D19" s="67">
        <v>1.643</v>
      </c>
      <c r="E19" s="67">
        <v>9.9870000000000001</v>
      </c>
      <c r="F19" s="39"/>
      <c r="G19" s="42"/>
      <c r="H19" s="42"/>
      <c r="I19" s="42"/>
    </row>
    <row r="20" spans="2:9" s="35" customFormat="1" ht="15" customHeight="1">
      <c r="B20" s="43">
        <v>2010</v>
      </c>
      <c r="C20" s="67">
        <v>11.962</v>
      </c>
      <c r="D20" s="67">
        <v>1.821</v>
      </c>
      <c r="E20" s="67">
        <v>10.141</v>
      </c>
      <c r="F20" s="39"/>
      <c r="G20" s="41"/>
      <c r="H20" s="41"/>
      <c r="I20" s="41"/>
    </row>
    <row r="21" spans="2:9" s="35" customFormat="1" ht="15" customHeight="1">
      <c r="B21" s="43">
        <v>2009</v>
      </c>
      <c r="C21" s="67">
        <v>13.121</v>
      </c>
      <c r="D21" s="67">
        <v>1.909</v>
      </c>
      <c r="E21" s="67">
        <v>11.212</v>
      </c>
      <c r="F21" s="39"/>
      <c r="G21" s="41"/>
      <c r="H21" s="41"/>
      <c r="I21" s="41"/>
    </row>
    <row r="22" spans="2:9" s="35" customFormat="1" ht="15" customHeight="1">
      <c r="B22" s="43">
        <v>2008</v>
      </c>
      <c r="C22" s="67">
        <v>11.247999999999999</v>
      </c>
      <c r="D22" s="67">
        <v>1.7090000000000001</v>
      </c>
      <c r="E22" s="67">
        <v>9.5389999999999997</v>
      </c>
      <c r="F22" s="39"/>
      <c r="G22" s="41"/>
      <c r="H22" s="41"/>
      <c r="I22" s="41"/>
    </row>
    <row r="23" spans="2:9" s="35" customFormat="1" ht="15" customHeight="1">
      <c r="B23" s="43">
        <v>2007</v>
      </c>
      <c r="C23" s="67">
        <v>9.25</v>
      </c>
      <c r="D23" s="67">
        <v>1.4179999999999999</v>
      </c>
      <c r="E23" s="67">
        <v>7.8319999999999999</v>
      </c>
      <c r="F23" s="39"/>
    </row>
    <row r="24" spans="2:9" s="35" customFormat="1" ht="15" customHeight="1">
      <c r="B24" s="43">
        <v>2006</v>
      </c>
      <c r="C24" s="67">
        <v>9.7219999999999995</v>
      </c>
      <c r="D24" s="67">
        <v>1.468</v>
      </c>
      <c r="E24" s="67">
        <v>8.2530000000000001</v>
      </c>
      <c r="F24" s="39"/>
    </row>
    <row r="25" spans="2:9" s="35" customFormat="1" ht="15" customHeight="1">
      <c r="B25" s="43">
        <v>2005</v>
      </c>
      <c r="C25" s="67">
        <v>10.236000000000001</v>
      </c>
      <c r="D25" s="67">
        <v>1.466</v>
      </c>
      <c r="E25" s="67">
        <v>8.77</v>
      </c>
      <c r="F25" s="39"/>
    </row>
    <row r="26" spans="2:9" s="35" customFormat="1" ht="15" customHeight="1">
      <c r="B26" s="43">
        <v>2004</v>
      </c>
      <c r="C26" s="67">
        <v>10.3</v>
      </c>
      <c r="D26" s="67">
        <v>1.355</v>
      </c>
      <c r="E26" s="67">
        <v>8.9450000000000003</v>
      </c>
      <c r="F26" s="39"/>
    </row>
    <row r="27" spans="2:9" s="35" customFormat="1" ht="15" customHeight="1">
      <c r="B27" s="45">
        <v>2003</v>
      </c>
      <c r="C27" s="68">
        <v>10.77</v>
      </c>
      <c r="D27" s="68">
        <v>1.252</v>
      </c>
      <c r="E27" s="68">
        <v>9.5180000000000007</v>
      </c>
      <c r="F27" s="39"/>
    </row>
    <row r="28" spans="2:9" s="35" customFormat="1" ht="15" customHeight="1">
      <c r="B28" s="45">
        <v>2002</v>
      </c>
      <c r="C28" s="68">
        <v>10.662000000000001</v>
      </c>
      <c r="D28" s="68">
        <v>1.333</v>
      </c>
      <c r="E28" s="68">
        <v>9.3290000000000006</v>
      </c>
      <c r="F28" s="39"/>
    </row>
    <row r="29" spans="2:9" s="35" customFormat="1" ht="15" customHeight="1">
      <c r="B29" s="45">
        <v>2001</v>
      </c>
      <c r="C29" s="68">
        <v>11.000999999999999</v>
      </c>
      <c r="D29" s="68">
        <v>1.518</v>
      </c>
      <c r="E29" s="68">
        <v>9.4830000000000005</v>
      </c>
      <c r="F29" s="39"/>
    </row>
    <row r="30" spans="2:9" s="17" customFormat="1" ht="15" customHeight="1">
      <c r="B30" s="45">
        <v>2000</v>
      </c>
      <c r="C30" s="68">
        <v>10.782</v>
      </c>
      <c r="D30" s="68">
        <v>1.603</v>
      </c>
      <c r="E30" s="68">
        <v>9.1790000000000003</v>
      </c>
      <c r="F30" s="39"/>
    </row>
    <row r="31" spans="2:9" s="17" customFormat="1" ht="15" customHeight="1">
      <c r="B31" s="45">
        <v>1999</v>
      </c>
      <c r="C31" s="68">
        <v>10.307</v>
      </c>
      <c r="D31" s="68">
        <v>1.778</v>
      </c>
      <c r="E31" s="68">
        <v>8.5289999999999999</v>
      </c>
      <c r="F31" s="39"/>
    </row>
    <row r="32" spans="2:9" s="17" customFormat="1" ht="15" customHeight="1">
      <c r="B32" s="45">
        <v>1998</v>
      </c>
      <c r="C32" s="68">
        <v>11.734</v>
      </c>
      <c r="D32" s="68">
        <v>2.2149999999999999</v>
      </c>
      <c r="E32" s="68">
        <v>9.5190000000000001</v>
      </c>
      <c r="F32" s="39"/>
    </row>
    <row r="33" spans="2:11" ht="14.25" customHeight="1">
      <c r="B33" s="45">
        <v>1997</v>
      </c>
      <c r="C33" s="68">
        <v>13.35</v>
      </c>
      <c r="D33" s="68">
        <v>2.7280000000000002</v>
      </c>
      <c r="E33" s="68">
        <v>10.622</v>
      </c>
      <c r="F33" s="15"/>
      <c r="G33" s="3"/>
      <c r="K33" s="3"/>
    </row>
    <row r="34" spans="2:11" ht="14.25" customHeight="1">
      <c r="B34" s="45">
        <v>1996</v>
      </c>
      <c r="C34" s="68">
        <v>14.273999999999999</v>
      </c>
      <c r="D34" s="68">
        <v>2.774</v>
      </c>
      <c r="E34" s="68">
        <v>11.5</v>
      </c>
      <c r="F34" s="15"/>
      <c r="G34" s="3"/>
      <c r="K34" s="3"/>
    </row>
    <row r="35" spans="2:11" ht="14.25" customHeight="1">
      <c r="B35" s="45">
        <v>1995</v>
      </c>
      <c r="C35" s="68">
        <v>14.811999999999999</v>
      </c>
      <c r="D35" s="68">
        <v>2.98</v>
      </c>
      <c r="E35" s="68">
        <v>11.832000000000001</v>
      </c>
      <c r="F35" s="15"/>
      <c r="G35" s="3"/>
      <c r="K35" s="3"/>
    </row>
    <row r="36" spans="2:11" ht="9" customHeight="1">
      <c r="B36" s="45"/>
      <c r="C36" s="46"/>
      <c r="D36" s="46"/>
      <c r="E36" s="46"/>
      <c r="F36" s="15"/>
      <c r="G36" s="3"/>
      <c r="K36" s="3"/>
    </row>
    <row r="37" spans="2:11" ht="3" customHeight="1">
      <c r="B37" s="388"/>
      <c r="C37" s="383"/>
      <c r="D37" s="383"/>
      <c r="E37" s="383"/>
      <c r="F37" s="15"/>
      <c r="G37" s="3"/>
      <c r="K37" s="3"/>
    </row>
    <row r="38" spans="2:11" ht="5.25" customHeight="1">
      <c r="B38" s="15"/>
      <c r="C38" s="15"/>
      <c r="D38" s="15"/>
      <c r="E38" s="15"/>
      <c r="F38" s="15"/>
      <c r="G38" s="3"/>
      <c r="K38" s="3"/>
    </row>
    <row r="39" spans="2:11" ht="12.75" customHeight="1">
      <c r="B39" s="518" t="s">
        <v>538</v>
      </c>
      <c r="C39" s="518"/>
      <c r="D39" s="518"/>
      <c r="E39" s="518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12.75" customHeight="1">
      <c r="C54" s="3"/>
      <c r="D54" s="3"/>
      <c r="G54" s="3"/>
      <c r="K54" s="3"/>
    </row>
    <row r="55" spans="3:11" ht="12.75" customHeight="1">
      <c r="C55" s="3"/>
      <c r="D55" s="3"/>
      <c r="G55" s="3"/>
      <c r="K55" s="3"/>
    </row>
    <row r="56" spans="3:11" ht="12.75" customHeight="1">
      <c r="C56" s="3"/>
      <c r="D56" s="3"/>
      <c r="G56" s="3"/>
      <c r="K56" s="3"/>
    </row>
    <row r="57" spans="3:11" ht="12.75" customHeight="1">
      <c r="C57" s="3"/>
      <c r="D57" s="3"/>
      <c r="G57" s="3"/>
      <c r="K57" s="3"/>
    </row>
    <row r="58" spans="3:11" ht="21" customHeight="1">
      <c r="C58" s="3"/>
      <c r="D58" s="3"/>
      <c r="G58" s="3"/>
      <c r="K58" s="3"/>
    </row>
    <row r="59" spans="3:11" ht="21" customHeight="1">
      <c r="C59" s="3"/>
      <c r="D59" s="3"/>
      <c r="G59" s="3"/>
      <c r="K59" s="3"/>
    </row>
    <row r="60" spans="3:11" ht="21" customHeight="1">
      <c r="C60" s="3"/>
      <c r="D60" s="3"/>
      <c r="G60" s="3"/>
      <c r="K60" s="3"/>
    </row>
    <row r="61" spans="3:11" ht="21" customHeight="1">
      <c r="C61" s="3"/>
      <c r="D61" s="3"/>
      <c r="G61" s="3"/>
      <c r="K61" s="3"/>
    </row>
    <row r="62" spans="3:11" ht="21" customHeight="1">
      <c r="C62" s="3"/>
      <c r="D62" s="3"/>
      <c r="G62" s="3"/>
      <c r="K62" s="3"/>
    </row>
    <row r="63" spans="3:11" ht="21" customHeight="1">
      <c r="G63" s="3"/>
      <c r="K63" s="3"/>
    </row>
  </sheetData>
  <mergeCells count="5">
    <mergeCell ref="B4:B6"/>
    <mergeCell ref="C4:E4"/>
    <mergeCell ref="B1:E1"/>
    <mergeCell ref="B2:E2"/>
    <mergeCell ref="B39:E39"/>
  </mergeCells>
  <phoneticPr fontId="6" type="noConversion"/>
  <conditionalFormatting sqref="F8:F32">
    <cfRule type="cellIs" dxfId="2" priority="3" stopIfTrue="1" operator="notBetween">
      <formula>-1</formula>
      <formula>1</formula>
    </cfRule>
  </conditionalFormatting>
  <conditionalFormatting sqref="G28:I29">
    <cfRule type="cellIs" dxfId="1" priority="1" stopIfTrue="1" operator="between">
      <formula>-1</formula>
      <formula>1</formula>
    </cfRule>
    <cfRule type="cellIs" dxfId="0" priority="2" stopIfTrue="1" operator="notBetween">
      <formula>-1</formula>
      <formula>1</formula>
    </cfRule>
  </conditionalFormatting>
  <hyperlinks>
    <hyperlink ref="G2" location="Indice!A1" tooltip="(voltar ao índice)" display="Indice!A1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1">
    <pageSetUpPr fitToPage="1"/>
  </sheetPr>
  <dimension ref="B1:K39"/>
  <sheetViews>
    <sheetView showGridLines="0" zoomScaleNormal="100" workbookViewId="0">
      <pane xSplit="4" ySplit="5" topLeftCell="E6" activePane="bottomRight" state="frozen"/>
      <selection activeCell="R2" sqref="R2"/>
      <selection pane="topRight" activeCell="R2" sqref="R2"/>
      <selection pane="bottomLeft" activeCell="R2" sqref="R2"/>
      <selection pane="bottomRight" activeCell="J2" sqref="J2"/>
    </sheetView>
  </sheetViews>
  <sheetFormatPr defaultRowHeight="21" customHeight="1"/>
  <cols>
    <col min="1" max="1" width="6.7109375" style="33" customWidth="1"/>
    <col min="2" max="2" width="20.140625" style="33" customWidth="1"/>
    <col min="3" max="3" width="12" style="33" customWidth="1"/>
    <col min="4" max="4" width="12" style="21" customWidth="1"/>
    <col min="5" max="5" width="12" style="33" customWidth="1"/>
    <col min="6" max="8" width="9.140625" style="33"/>
    <col min="9" max="9" width="6.5703125" style="33" customWidth="1"/>
    <col min="10" max="10" width="14.5703125" style="33" bestFit="1" customWidth="1"/>
    <col min="11" max="16384" width="9.140625" style="33"/>
  </cols>
  <sheetData>
    <row r="1" spans="2:11" ht="21" customHeight="1">
      <c r="B1" s="523" t="s">
        <v>516</v>
      </c>
      <c r="C1" s="523"/>
      <c r="D1" s="523"/>
      <c r="E1" s="523"/>
      <c r="F1" s="523"/>
      <c r="G1" s="523"/>
      <c r="H1" s="523"/>
    </row>
    <row r="2" spans="2:11" ht="21" customHeight="1">
      <c r="B2" s="72"/>
      <c r="C2" s="72"/>
      <c r="D2" s="72"/>
      <c r="J2" s="430" t="s">
        <v>596</v>
      </c>
    </row>
    <row r="3" spans="2:11" ht="13.5" customHeight="1">
      <c r="B3" s="12" t="s">
        <v>222</v>
      </c>
      <c r="C3" s="72"/>
      <c r="D3" s="72"/>
    </row>
    <row r="4" spans="2:11" ht="18" customHeight="1">
      <c r="B4" s="536" t="s">
        <v>210</v>
      </c>
      <c r="C4" s="555"/>
      <c r="D4" s="555"/>
      <c r="E4" s="538" t="s">
        <v>214</v>
      </c>
      <c r="F4" s="538"/>
      <c r="G4" s="538"/>
      <c r="H4" s="539"/>
    </row>
    <row r="5" spans="2:11" ht="18" customHeight="1">
      <c r="B5" s="537"/>
      <c r="C5" s="557"/>
      <c r="D5" s="557"/>
      <c r="E5" s="542">
        <v>2022</v>
      </c>
      <c r="F5" s="542"/>
      <c r="G5" s="542">
        <v>2023</v>
      </c>
      <c r="H5" s="568"/>
    </row>
    <row r="6" spans="2:11" ht="18" customHeight="1">
      <c r="B6" s="636" t="s">
        <v>518</v>
      </c>
      <c r="C6" s="636"/>
      <c r="D6" s="636"/>
      <c r="E6" s="295"/>
      <c r="F6" s="295"/>
      <c r="G6" s="295"/>
      <c r="H6" s="295"/>
    </row>
    <row r="7" spans="2:11" ht="18" customHeight="1">
      <c r="B7" s="84" t="s">
        <v>519</v>
      </c>
      <c r="C7" s="312"/>
      <c r="D7" s="312"/>
      <c r="E7" s="428"/>
      <c r="F7" s="436">
        <v>1244</v>
      </c>
      <c r="H7" s="436">
        <v>898</v>
      </c>
    </row>
    <row r="8" spans="2:11" ht="18" customHeight="1">
      <c r="B8" s="83" t="s">
        <v>212</v>
      </c>
      <c r="C8" s="54"/>
      <c r="D8" s="54"/>
      <c r="E8" s="133"/>
      <c r="J8" s="635"/>
      <c r="K8" s="635"/>
    </row>
    <row r="9" spans="2:11" ht="18" customHeight="1">
      <c r="B9" s="84" t="s">
        <v>211</v>
      </c>
      <c r="C9" s="54"/>
      <c r="D9" s="110"/>
      <c r="E9" s="114"/>
      <c r="F9" s="209">
        <v>19332.839</v>
      </c>
      <c r="H9" s="209">
        <v>21607.882000000001</v>
      </c>
      <c r="J9" s="635"/>
      <c r="K9" s="635"/>
    </row>
    <row r="10" spans="2:11" ht="9" customHeight="1">
      <c r="B10" s="84"/>
      <c r="C10" s="54"/>
      <c r="D10" s="110"/>
      <c r="E10" s="209"/>
      <c r="F10" s="209"/>
      <c r="G10" s="209"/>
      <c r="H10" s="209"/>
    </row>
    <row r="11" spans="2:11" ht="3" customHeight="1">
      <c r="B11" s="325"/>
      <c r="C11" s="293"/>
      <c r="D11" s="340"/>
      <c r="E11" s="403"/>
      <c r="F11" s="403"/>
      <c r="G11" s="403"/>
      <c r="H11" s="403"/>
    </row>
    <row r="12" spans="2:11" ht="5.25" customHeight="1">
      <c r="B12" s="84"/>
      <c r="C12" s="54"/>
      <c r="D12" s="110"/>
      <c r="E12" s="209"/>
      <c r="F12" s="209"/>
      <c r="G12" s="209"/>
      <c r="H12" s="209"/>
    </row>
    <row r="13" spans="2:11" ht="12.75" customHeight="1">
      <c r="B13" s="518" t="s">
        <v>581</v>
      </c>
      <c r="C13" s="518"/>
      <c r="D13" s="518"/>
      <c r="E13" s="518"/>
      <c r="F13" s="518"/>
      <c r="G13" s="518"/>
      <c r="H13" s="518"/>
    </row>
    <row r="14" spans="2:11" ht="12.75" customHeight="1"/>
    <row r="15" spans="2:11" ht="12.75" customHeight="1"/>
    <row r="16" spans="2:11" ht="12.75" customHeight="1">
      <c r="I16" s="207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mergeCells count="9">
    <mergeCell ref="J8:K8"/>
    <mergeCell ref="J9:K9"/>
    <mergeCell ref="B13:H13"/>
    <mergeCell ref="B6:D6"/>
    <mergeCell ref="B1:H1"/>
    <mergeCell ref="E4:H4"/>
    <mergeCell ref="G5:H5"/>
    <mergeCell ref="B4:D5"/>
    <mergeCell ref="E5:F5"/>
  </mergeCells>
  <phoneticPr fontId="0" type="noConversion"/>
  <hyperlinks>
    <hyperlink ref="J2" location="Indice!A1" tooltip="(voltar ao índice)" display="Indice!A1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2">
    <pageSetUpPr fitToPage="1"/>
  </sheetPr>
  <dimension ref="B1:M113"/>
  <sheetViews>
    <sheetView showGridLines="0" zoomScaleNormal="100" workbookViewId="0">
      <pane xSplit="3" ySplit="6" topLeftCell="D7" activePane="bottomRight" state="frozen"/>
      <selection activeCell="Q35" sqref="Q35"/>
      <selection pane="topRight" activeCell="Q35" sqref="Q35"/>
      <selection pane="bottomLeft" activeCell="Q35" sqref="Q35"/>
      <selection pane="bottomRight" activeCell="H2" sqref="H2"/>
    </sheetView>
  </sheetViews>
  <sheetFormatPr defaultRowHeight="21" customHeight="1"/>
  <cols>
    <col min="1" max="1" width="6.5703125" style="178" customWidth="1"/>
    <col min="2" max="2" width="11.140625" style="178" customWidth="1"/>
    <col min="3" max="3" width="25.140625" style="178" customWidth="1"/>
    <col min="4" max="6" width="15.7109375" style="178" customWidth="1"/>
    <col min="7" max="7" width="6.7109375" style="178" customWidth="1"/>
    <col min="8" max="8" width="14" style="178" bestFit="1" customWidth="1"/>
    <col min="9" max="13" width="9.140625" style="178" customWidth="1"/>
    <col min="14" max="16384" width="9.140625" style="178"/>
  </cols>
  <sheetData>
    <row r="1" spans="2:13" ht="21" customHeight="1">
      <c r="B1" s="647" t="s">
        <v>623</v>
      </c>
      <c r="C1" s="647"/>
      <c r="D1" s="647"/>
      <c r="E1" s="647"/>
      <c r="F1" s="647"/>
      <c r="G1" s="433"/>
      <c r="H1" s="433"/>
      <c r="I1" s="433"/>
      <c r="J1" s="433"/>
      <c r="K1" s="433"/>
    </row>
    <row r="2" spans="2:13" ht="21" customHeight="1">
      <c r="B2" s="269"/>
      <c r="C2" s="269"/>
      <c r="D2" s="269"/>
      <c r="E2" s="269"/>
      <c r="F2" s="269"/>
      <c r="G2" s="269"/>
      <c r="H2" s="430" t="s">
        <v>596</v>
      </c>
      <c r="I2" s="269"/>
      <c r="J2" s="269"/>
      <c r="K2" s="269"/>
      <c r="M2" s="430"/>
    </row>
    <row r="3" spans="2:13" ht="13.5" customHeight="1">
      <c r="B3" s="32" t="s">
        <v>222</v>
      </c>
      <c r="H3" s="179"/>
      <c r="I3" s="179"/>
      <c r="J3" s="179"/>
      <c r="K3" s="179"/>
    </row>
    <row r="4" spans="2:13" ht="19.5" customHeight="1">
      <c r="B4" s="637" t="s">
        <v>187</v>
      </c>
      <c r="C4" s="638"/>
      <c r="D4" s="643" t="s">
        <v>161</v>
      </c>
      <c r="E4" s="644"/>
      <c r="F4" s="644"/>
    </row>
    <row r="5" spans="2:13" ht="19.5" customHeight="1">
      <c r="B5" s="639"/>
      <c r="C5" s="640"/>
      <c r="D5" s="645" t="s">
        <v>624</v>
      </c>
      <c r="E5" s="646"/>
      <c r="F5" s="646"/>
    </row>
    <row r="6" spans="2:13" ht="15" customHeight="1">
      <c r="B6" s="641"/>
      <c r="C6" s="642"/>
      <c r="D6" s="405">
        <v>2021</v>
      </c>
      <c r="E6" s="405">
        <v>2022</v>
      </c>
      <c r="F6" s="405">
        <v>2023</v>
      </c>
    </row>
    <row r="7" spans="2:13" ht="9" customHeight="1">
      <c r="B7" s="407"/>
      <c r="C7" s="407"/>
      <c r="D7" s="408"/>
      <c r="E7" s="408"/>
      <c r="F7" s="408"/>
    </row>
    <row r="8" spans="2:13" s="180" customFormat="1" ht="21" customHeight="1">
      <c r="B8" s="404" t="s">
        <v>272</v>
      </c>
      <c r="C8" s="404"/>
      <c r="D8" s="183">
        <v>106.61</v>
      </c>
      <c r="E8" s="183">
        <v>117.9</v>
      </c>
      <c r="F8" s="183">
        <v>135.63</v>
      </c>
    </row>
    <row r="9" spans="2:13" ht="21" customHeight="1">
      <c r="B9" s="181" t="s">
        <v>273</v>
      </c>
      <c r="C9" s="182"/>
      <c r="D9" s="183">
        <v>107.45</v>
      </c>
      <c r="E9" s="183">
        <v>119.24</v>
      </c>
      <c r="F9" s="183">
        <v>137.83000000000001</v>
      </c>
    </row>
    <row r="10" spans="2:13" ht="21" customHeight="1">
      <c r="B10" s="184" t="s">
        <v>442</v>
      </c>
      <c r="C10" s="182"/>
      <c r="D10" s="183">
        <v>100</v>
      </c>
      <c r="E10" s="183">
        <v>106.43</v>
      </c>
      <c r="F10" s="183">
        <v>119.29</v>
      </c>
    </row>
    <row r="11" spans="2:13" ht="21" customHeight="1">
      <c r="B11" s="184" t="s">
        <v>188</v>
      </c>
      <c r="C11" s="182"/>
      <c r="D11" s="183">
        <v>113.8</v>
      </c>
      <c r="E11" s="183">
        <v>122.41</v>
      </c>
      <c r="F11" s="183">
        <v>141.88999999999999</v>
      </c>
    </row>
    <row r="12" spans="2:13" ht="21" customHeight="1">
      <c r="B12" s="185"/>
      <c r="C12" s="182" t="s">
        <v>126</v>
      </c>
      <c r="D12" s="186">
        <v>116</v>
      </c>
      <c r="E12" s="186">
        <v>125.61</v>
      </c>
      <c r="F12" s="186">
        <v>146.44999999999999</v>
      </c>
    </row>
    <row r="13" spans="2:13" ht="21" customHeight="1">
      <c r="B13" s="187" t="s">
        <v>130</v>
      </c>
      <c r="C13" s="188" t="s">
        <v>30</v>
      </c>
      <c r="D13" s="186">
        <v>115.37</v>
      </c>
      <c r="E13" s="186">
        <v>130.94999999999999</v>
      </c>
      <c r="F13" s="186">
        <v>158.26</v>
      </c>
    </row>
    <row r="14" spans="2:13" ht="21" customHeight="1">
      <c r="B14" s="182"/>
      <c r="C14" s="188" t="s">
        <v>163</v>
      </c>
      <c r="D14" s="186">
        <v>119.63</v>
      </c>
      <c r="E14" s="186">
        <v>124.65</v>
      </c>
      <c r="F14" s="186">
        <v>160.02000000000001</v>
      </c>
    </row>
    <row r="15" spans="2:13" ht="21" customHeight="1">
      <c r="B15" s="185"/>
      <c r="C15" s="188" t="s">
        <v>190</v>
      </c>
      <c r="D15" s="186">
        <v>123.89</v>
      </c>
      <c r="E15" s="186">
        <v>144.97</v>
      </c>
      <c r="F15" s="186">
        <v>186.1</v>
      </c>
    </row>
    <row r="16" spans="2:13" ht="21" customHeight="1">
      <c r="B16" s="185"/>
      <c r="C16" s="188" t="s">
        <v>35</v>
      </c>
      <c r="D16" s="186">
        <v>205.05</v>
      </c>
      <c r="E16" s="186">
        <v>150.69999999999999</v>
      </c>
      <c r="F16" s="186">
        <v>239.06</v>
      </c>
    </row>
    <row r="17" spans="2:6" ht="21" customHeight="1">
      <c r="B17" s="182"/>
      <c r="C17" s="188" t="s">
        <v>164</v>
      </c>
      <c r="D17" s="186">
        <v>102.18</v>
      </c>
      <c r="E17" s="186">
        <v>106.98</v>
      </c>
      <c r="F17" s="186">
        <v>134.61000000000001</v>
      </c>
    </row>
    <row r="18" spans="2:6" ht="21" customHeight="1">
      <c r="B18" s="182"/>
      <c r="C18" s="188" t="s">
        <v>34</v>
      </c>
      <c r="D18" s="186">
        <v>113.28</v>
      </c>
      <c r="E18" s="186">
        <v>117.92</v>
      </c>
      <c r="F18" s="186">
        <v>132.05000000000001</v>
      </c>
    </row>
    <row r="19" spans="2:6" ht="21" customHeight="1">
      <c r="B19" s="182"/>
      <c r="C19" s="188" t="s">
        <v>90</v>
      </c>
      <c r="D19" s="186">
        <v>123.78</v>
      </c>
      <c r="E19" s="186">
        <v>137.08000000000001</v>
      </c>
      <c r="F19" s="186">
        <v>192.06</v>
      </c>
    </row>
    <row r="20" spans="2:6" ht="21" customHeight="1">
      <c r="B20" s="182"/>
      <c r="C20" s="188" t="s">
        <v>32</v>
      </c>
      <c r="D20" s="186">
        <v>121.5</v>
      </c>
      <c r="E20" s="186">
        <v>120.28</v>
      </c>
      <c r="F20" s="186">
        <v>152.4</v>
      </c>
    </row>
    <row r="21" spans="2:6" ht="21" customHeight="1">
      <c r="B21" s="182"/>
      <c r="C21" s="188" t="s">
        <v>179</v>
      </c>
      <c r="D21" s="186">
        <v>89.69</v>
      </c>
      <c r="E21" s="186">
        <v>139.54</v>
      </c>
      <c r="F21" s="186">
        <v>175.18</v>
      </c>
    </row>
    <row r="22" spans="2:6" ht="21" customHeight="1">
      <c r="B22" s="182"/>
      <c r="C22" s="188" t="s">
        <v>36</v>
      </c>
      <c r="D22" s="186">
        <v>107.56</v>
      </c>
      <c r="E22" s="186">
        <v>120.93</v>
      </c>
      <c r="F22" s="186">
        <v>173.69</v>
      </c>
    </row>
    <row r="23" spans="2:6" ht="21" customHeight="1">
      <c r="B23" s="182"/>
      <c r="C23" s="188" t="s">
        <v>37</v>
      </c>
      <c r="D23" s="186">
        <v>101.81</v>
      </c>
      <c r="E23" s="186">
        <v>116.57</v>
      </c>
      <c r="F23" s="186">
        <v>116.25</v>
      </c>
    </row>
    <row r="24" spans="2:6" ht="21" customHeight="1">
      <c r="B24" s="182"/>
      <c r="C24" s="188" t="s">
        <v>85</v>
      </c>
      <c r="D24" s="429">
        <v>99.39</v>
      </c>
      <c r="E24" s="429">
        <v>86</v>
      </c>
      <c r="F24" s="429">
        <v>77.81</v>
      </c>
    </row>
    <row r="25" spans="2:6" ht="21" customHeight="1">
      <c r="B25" s="182"/>
      <c r="C25" s="188" t="s">
        <v>180</v>
      </c>
      <c r="D25" s="429">
        <v>127.58</v>
      </c>
      <c r="E25" s="429">
        <v>122.02</v>
      </c>
      <c r="F25" s="429">
        <v>115.29</v>
      </c>
    </row>
    <row r="26" spans="2:6" ht="21" customHeight="1">
      <c r="B26" s="184" t="s">
        <v>127</v>
      </c>
      <c r="C26" s="182"/>
      <c r="D26" s="183">
        <v>93.84</v>
      </c>
      <c r="E26" s="183">
        <v>93.39</v>
      </c>
      <c r="F26" s="183">
        <v>100.55</v>
      </c>
    </row>
    <row r="27" spans="2:6" ht="21" customHeight="1">
      <c r="B27" s="188" t="s">
        <v>165</v>
      </c>
      <c r="C27" s="188" t="s">
        <v>166</v>
      </c>
      <c r="D27" s="186">
        <v>100.28</v>
      </c>
      <c r="E27" s="186">
        <v>101.66</v>
      </c>
      <c r="F27" s="186">
        <v>108.87</v>
      </c>
    </row>
    <row r="28" spans="2:6" ht="21" customHeight="1">
      <c r="B28" s="189"/>
      <c r="C28" s="188" t="s">
        <v>167</v>
      </c>
      <c r="D28" s="186">
        <v>99.61</v>
      </c>
      <c r="E28" s="186">
        <v>99.61</v>
      </c>
      <c r="F28" s="186">
        <v>99.61</v>
      </c>
    </row>
    <row r="29" spans="2:6" ht="21" customHeight="1">
      <c r="B29" s="189"/>
      <c r="C29" s="188" t="s">
        <v>168</v>
      </c>
      <c r="D29" s="186">
        <v>97.03</v>
      </c>
      <c r="E29" s="186">
        <v>94.67</v>
      </c>
      <c r="F29" s="186">
        <v>113.63</v>
      </c>
    </row>
    <row r="30" spans="2:6" ht="21" customHeight="1">
      <c r="B30" s="189"/>
      <c r="C30" s="188" t="s">
        <v>181</v>
      </c>
      <c r="D30" s="186">
        <v>83.8</v>
      </c>
      <c r="E30" s="186">
        <v>83.33</v>
      </c>
      <c r="F30" s="186">
        <v>99.87</v>
      </c>
    </row>
    <row r="31" spans="2:6" ht="21" customHeight="1">
      <c r="B31" s="189"/>
      <c r="C31" s="188" t="s">
        <v>182</v>
      </c>
      <c r="D31" s="186">
        <v>86.67</v>
      </c>
      <c r="E31" s="186">
        <v>86.67</v>
      </c>
      <c r="F31" s="186">
        <v>91.47</v>
      </c>
    </row>
    <row r="32" spans="2:6" ht="21" customHeight="1">
      <c r="B32" s="189"/>
      <c r="C32" s="188" t="s">
        <v>443</v>
      </c>
      <c r="D32" s="186">
        <v>78.38</v>
      </c>
      <c r="E32" s="186">
        <v>75.86</v>
      </c>
      <c r="F32" s="186">
        <v>83.9</v>
      </c>
    </row>
    <row r="33" spans="2:6" ht="21" customHeight="1">
      <c r="B33" s="189"/>
      <c r="C33" s="188" t="s">
        <v>183</v>
      </c>
      <c r="D33" s="186">
        <v>97.39</v>
      </c>
      <c r="E33" s="186">
        <v>97.39</v>
      </c>
      <c r="F33" s="186">
        <v>100.15</v>
      </c>
    </row>
    <row r="34" spans="2:6" ht="21" customHeight="1">
      <c r="B34" s="184" t="s">
        <v>169</v>
      </c>
      <c r="C34" s="182"/>
      <c r="D34" s="183">
        <v>107.53</v>
      </c>
      <c r="E34" s="183">
        <v>134.76</v>
      </c>
      <c r="F34" s="183">
        <v>205.25</v>
      </c>
    </row>
    <row r="35" spans="2:6" ht="21" customHeight="1">
      <c r="B35" s="182"/>
      <c r="C35" s="182" t="s">
        <v>170</v>
      </c>
      <c r="D35" s="186">
        <v>84.7</v>
      </c>
      <c r="E35" s="186">
        <v>119.06</v>
      </c>
      <c r="F35" s="186">
        <v>207.06</v>
      </c>
    </row>
    <row r="36" spans="2:6" ht="21" customHeight="1">
      <c r="B36" s="182"/>
      <c r="C36" s="182" t="s">
        <v>171</v>
      </c>
      <c r="D36" s="186">
        <v>117.32</v>
      </c>
      <c r="E36" s="186">
        <v>141.49</v>
      </c>
      <c r="F36" s="186">
        <v>204.48</v>
      </c>
    </row>
    <row r="37" spans="2:6" ht="21" customHeight="1">
      <c r="B37" s="184" t="s">
        <v>172</v>
      </c>
      <c r="C37" s="182"/>
      <c r="D37" s="183">
        <v>103.74</v>
      </c>
      <c r="E37" s="183">
        <v>104.99</v>
      </c>
      <c r="F37" s="183">
        <v>115.35</v>
      </c>
    </row>
    <row r="38" spans="2:6" ht="21" customHeight="1">
      <c r="B38" s="182"/>
      <c r="C38" s="182" t="s">
        <v>189</v>
      </c>
      <c r="D38" s="186">
        <v>95.81</v>
      </c>
      <c r="E38" s="186">
        <v>98.48</v>
      </c>
      <c r="F38" s="186">
        <v>93.32</v>
      </c>
    </row>
    <row r="39" spans="2:6" ht="21" customHeight="1">
      <c r="B39" s="187" t="s">
        <v>130</v>
      </c>
      <c r="C39" s="188" t="s">
        <v>173</v>
      </c>
      <c r="D39" s="186">
        <v>90.12</v>
      </c>
      <c r="E39" s="186">
        <v>90.12</v>
      </c>
      <c r="F39" s="186">
        <v>90.12</v>
      </c>
    </row>
    <row r="40" spans="2:6" ht="21" customHeight="1">
      <c r="B40" s="182"/>
      <c r="C40" s="188" t="s">
        <v>184</v>
      </c>
      <c r="D40" s="186">
        <v>77.36</v>
      </c>
      <c r="E40" s="186">
        <v>88.37</v>
      </c>
      <c r="F40" s="186">
        <v>69.23</v>
      </c>
    </row>
    <row r="41" spans="2:6" ht="21" customHeight="1">
      <c r="B41" s="182"/>
      <c r="C41" s="182" t="s">
        <v>131</v>
      </c>
      <c r="D41" s="186">
        <v>100.8</v>
      </c>
      <c r="E41" s="186">
        <v>96.87</v>
      </c>
      <c r="F41" s="186">
        <v>113.69</v>
      </c>
    </row>
    <row r="42" spans="2:6" ht="21" customHeight="1">
      <c r="B42" s="187" t="s">
        <v>162</v>
      </c>
      <c r="C42" s="188" t="s">
        <v>174</v>
      </c>
      <c r="D42" s="186">
        <v>102.37</v>
      </c>
      <c r="E42" s="186">
        <v>96.75</v>
      </c>
      <c r="F42" s="186">
        <v>117.16</v>
      </c>
    </row>
    <row r="43" spans="2:6" ht="21" customHeight="1">
      <c r="B43" s="182"/>
      <c r="C43" s="188" t="s">
        <v>175</v>
      </c>
      <c r="D43" s="186">
        <v>85.06</v>
      </c>
      <c r="E43" s="186">
        <v>98.09</v>
      </c>
      <c r="F43" s="186">
        <v>78.94</v>
      </c>
    </row>
    <row r="44" spans="2:6" ht="21" customHeight="1">
      <c r="B44" s="182"/>
      <c r="C44" s="182" t="s">
        <v>156</v>
      </c>
      <c r="D44" s="186">
        <v>105.23</v>
      </c>
      <c r="E44" s="186">
        <v>107.66</v>
      </c>
      <c r="F44" s="186">
        <v>121.45</v>
      </c>
    </row>
    <row r="45" spans="2:6" ht="21" customHeight="1">
      <c r="B45" s="188" t="s">
        <v>162</v>
      </c>
      <c r="C45" s="188" t="s">
        <v>92</v>
      </c>
      <c r="D45" s="186">
        <v>95.46</v>
      </c>
      <c r="E45" s="186">
        <v>95.46</v>
      </c>
      <c r="F45" s="186">
        <v>131.27000000000001</v>
      </c>
    </row>
    <row r="46" spans="2:6" ht="21" customHeight="1">
      <c r="B46" s="182"/>
      <c r="C46" s="188" t="s">
        <v>21</v>
      </c>
      <c r="D46" s="186">
        <v>140.72999999999999</v>
      </c>
      <c r="E46" s="186">
        <v>137.25</v>
      </c>
      <c r="F46" s="186">
        <v>129.15</v>
      </c>
    </row>
    <row r="47" spans="2:6" ht="21" customHeight="1">
      <c r="B47" s="182"/>
      <c r="C47" s="188" t="s">
        <v>20</v>
      </c>
      <c r="D47" s="186">
        <v>122.07</v>
      </c>
      <c r="E47" s="186">
        <v>110.36</v>
      </c>
      <c r="F47" s="186">
        <v>105.27</v>
      </c>
    </row>
    <row r="48" spans="2:6" ht="21" customHeight="1">
      <c r="B48" s="182"/>
      <c r="C48" s="182" t="s">
        <v>132</v>
      </c>
      <c r="D48" s="186">
        <v>109.46</v>
      </c>
      <c r="E48" s="186">
        <v>97.99</v>
      </c>
      <c r="F48" s="186">
        <v>106.35</v>
      </c>
    </row>
    <row r="49" spans="2:11" ht="21" customHeight="1">
      <c r="B49" s="184" t="s">
        <v>279</v>
      </c>
      <c r="C49" s="182"/>
      <c r="D49" s="183">
        <v>126.34</v>
      </c>
      <c r="E49" s="183">
        <v>183.84</v>
      </c>
      <c r="F49" s="183">
        <v>203.28</v>
      </c>
    </row>
    <row r="50" spans="2:11" ht="21" customHeight="1">
      <c r="B50" s="188" t="s">
        <v>162</v>
      </c>
      <c r="C50" s="190" t="s">
        <v>207</v>
      </c>
      <c r="D50" s="186">
        <v>92.48</v>
      </c>
      <c r="E50" s="186">
        <v>92.84</v>
      </c>
      <c r="F50" s="186">
        <v>110.73</v>
      </c>
    </row>
    <row r="51" spans="2:11" ht="21" customHeight="1">
      <c r="C51" s="190" t="s">
        <v>297</v>
      </c>
      <c r="D51" s="186">
        <v>129.25</v>
      </c>
      <c r="E51" s="186">
        <v>191.66</v>
      </c>
      <c r="F51" s="186">
        <v>211.24</v>
      </c>
    </row>
    <row r="52" spans="2:11" ht="21" customHeight="1">
      <c r="B52" s="184" t="s">
        <v>176</v>
      </c>
      <c r="C52" s="182"/>
      <c r="D52" s="183">
        <v>101.17</v>
      </c>
      <c r="E52" s="183">
        <v>105.34</v>
      </c>
      <c r="F52" s="183">
        <v>111.59</v>
      </c>
    </row>
    <row r="53" spans="2:11" s="180" customFormat="1" ht="21" customHeight="1">
      <c r="B53" s="181" t="s">
        <v>274</v>
      </c>
      <c r="C53" s="185"/>
      <c r="D53" s="183">
        <v>99.22</v>
      </c>
      <c r="E53" s="183">
        <v>106.01</v>
      </c>
      <c r="F53" s="183">
        <v>116.18</v>
      </c>
    </row>
    <row r="54" spans="2:11" ht="21" customHeight="1">
      <c r="B54" s="184" t="s">
        <v>125</v>
      </c>
      <c r="C54" s="182"/>
      <c r="D54" s="183">
        <v>100.03</v>
      </c>
      <c r="E54" s="183">
        <v>100.37</v>
      </c>
      <c r="F54" s="183">
        <v>104.42</v>
      </c>
    </row>
    <row r="55" spans="2:11" ht="21" customHeight="1">
      <c r="B55" s="182"/>
      <c r="C55" s="182" t="s">
        <v>185</v>
      </c>
      <c r="D55" s="186">
        <v>100</v>
      </c>
      <c r="E55" s="186">
        <v>100</v>
      </c>
      <c r="F55" s="186">
        <v>100.17</v>
      </c>
    </row>
    <row r="56" spans="2:11" ht="21" customHeight="1">
      <c r="B56" s="182"/>
      <c r="C56" s="182" t="s">
        <v>16</v>
      </c>
      <c r="D56" s="186">
        <v>100.28</v>
      </c>
      <c r="E56" s="186">
        <v>102.56</v>
      </c>
      <c r="F56" s="186">
        <v>100.41</v>
      </c>
    </row>
    <row r="57" spans="2:11" ht="21" customHeight="1">
      <c r="B57" s="182"/>
      <c r="C57" s="182" t="s">
        <v>177</v>
      </c>
      <c r="D57" s="186">
        <v>99.26</v>
      </c>
      <c r="E57" s="186">
        <v>98.08</v>
      </c>
      <c r="F57" s="186">
        <v>98.08</v>
      </c>
    </row>
    <row r="58" spans="2:11" ht="21" customHeight="1">
      <c r="B58" s="184" t="s">
        <v>178</v>
      </c>
      <c r="C58" s="182"/>
      <c r="D58" s="183">
        <v>100.14</v>
      </c>
      <c r="E58" s="183">
        <v>100.47</v>
      </c>
      <c r="F58" s="183">
        <v>100.3</v>
      </c>
    </row>
    <row r="59" spans="2:11" ht="21" customHeight="1">
      <c r="B59" s="184" t="s">
        <v>134</v>
      </c>
      <c r="C59" s="182"/>
      <c r="D59" s="183">
        <v>95.28</v>
      </c>
      <c r="E59" s="183">
        <v>133.21</v>
      </c>
      <c r="F59" s="183">
        <v>175.35</v>
      </c>
    </row>
    <row r="60" spans="2:11" ht="21" customHeight="1">
      <c r="B60" s="184" t="s">
        <v>186</v>
      </c>
      <c r="C60" s="182"/>
      <c r="D60" s="183">
        <v>100</v>
      </c>
      <c r="E60" s="183">
        <v>100</v>
      </c>
      <c r="F60" s="183">
        <v>100</v>
      </c>
    </row>
    <row r="61" spans="2:11" ht="9" customHeight="1">
      <c r="B61" s="184"/>
      <c r="C61" s="182"/>
      <c r="H61" s="431"/>
      <c r="I61" s="431"/>
      <c r="J61" s="431"/>
      <c r="K61" s="431"/>
    </row>
    <row r="62" spans="2:11" ht="3" customHeight="1">
      <c r="B62" s="409"/>
      <c r="C62" s="410"/>
      <c r="D62" s="411"/>
      <c r="E62" s="411"/>
      <c r="F62" s="411"/>
      <c r="G62" s="183"/>
      <c r="H62" s="183"/>
      <c r="I62" s="183"/>
      <c r="J62" s="183"/>
      <c r="K62" s="183"/>
    </row>
    <row r="63" spans="2:11" ht="5.25" customHeight="1">
      <c r="E63" s="420"/>
      <c r="F63" s="420"/>
      <c r="H63" s="431"/>
      <c r="I63" s="431"/>
      <c r="J63" s="431"/>
      <c r="K63" s="431"/>
    </row>
    <row r="64" spans="2:11" s="13" customFormat="1" ht="12.75" customHeight="1">
      <c r="B64" s="648" t="s">
        <v>485</v>
      </c>
      <c r="C64" s="648"/>
      <c r="D64" s="648"/>
      <c r="E64" s="648"/>
      <c r="F64" s="648"/>
      <c r="G64" s="434"/>
      <c r="H64" s="434"/>
      <c r="I64" s="434"/>
      <c r="J64" s="420"/>
      <c r="K64" s="420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</sheetData>
  <mergeCells count="5">
    <mergeCell ref="B4:C6"/>
    <mergeCell ref="D4:F4"/>
    <mergeCell ref="D5:F5"/>
    <mergeCell ref="B1:F1"/>
    <mergeCell ref="B64:F64"/>
  </mergeCells>
  <phoneticPr fontId="0" type="noConversion"/>
  <hyperlinks>
    <hyperlink ref="H2" location="Indice!A1" tooltip="(voltar ao índice)" display="Indice!A1" xr:uid="{00000000-0004-0000-2200-000000000000}"/>
  </hyperlinks>
  <printOptions horizontalCentered="1"/>
  <pageMargins left="7.874015748031496E-2" right="7.874015748031496E-2" top="0.6692913385826772" bottom="7.874015748031496E-2" header="0" footer="0"/>
  <pageSetup paperSize="9" scale="63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37">
    <pageSetUpPr fitToPage="1"/>
  </sheetPr>
  <dimension ref="B1:M56"/>
  <sheetViews>
    <sheetView showGridLines="0" zoomScaleNormal="100" workbookViewId="0">
      <pane xSplit="3" ySplit="6" topLeftCell="D7" activePane="bottomRight" state="frozen"/>
      <selection activeCell="Q35" sqref="Q35"/>
      <selection pane="topRight" activeCell="Q35" sqref="Q35"/>
      <selection pane="bottomLeft" activeCell="Q35" sqref="Q35"/>
      <selection pane="bottomRight" activeCell="H2" sqref="H2"/>
    </sheetView>
  </sheetViews>
  <sheetFormatPr defaultRowHeight="21" customHeight="1"/>
  <cols>
    <col min="1" max="1" width="6.5703125" style="178" customWidth="1"/>
    <col min="2" max="2" width="11.140625" style="178" customWidth="1"/>
    <col min="3" max="3" width="25.140625" style="178" customWidth="1"/>
    <col min="4" max="6" width="15.7109375" style="178" customWidth="1"/>
    <col min="7" max="7" width="6.7109375" style="178" customWidth="1"/>
    <col min="8" max="8" width="14" style="178" bestFit="1" customWidth="1"/>
    <col min="9" max="13" width="9.140625" style="178" customWidth="1"/>
    <col min="14" max="16384" width="9.140625" style="178"/>
  </cols>
  <sheetData>
    <row r="1" spans="2:13" ht="21" customHeight="1">
      <c r="B1" s="647" t="s">
        <v>626</v>
      </c>
      <c r="C1" s="647"/>
      <c r="D1" s="647"/>
      <c r="E1" s="647"/>
      <c r="F1" s="647"/>
      <c r="G1" s="433"/>
      <c r="H1" s="433"/>
      <c r="I1" s="433"/>
      <c r="J1" s="433"/>
      <c r="K1" s="433"/>
    </row>
    <row r="2" spans="2:13" ht="21" customHeight="1">
      <c r="B2" s="269"/>
      <c r="C2" s="269"/>
      <c r="D2" s="269"/>
      <c r="E2" s="269"/>
      <c r="F2" s="269"/>
      <c r="G2" s="269"/>
      <c r="H2" s="430" t="s">
        <v>596</v>
      </c>
      <c r="I2" s="269"/>
      <c r="J2" s="269"/>
      <c r="K2" s="269"/>
      <c r="M2" s="430"/>
    </row>
    <row r="3" spans="2:13" ht="13.5" customHeight="1">
      <c r="B3" s="32" t="s">
        <v>222</v>
      </c>
      <c r="H3" s="179"/>
      <c r="I3" s="179"/>
      <c r="J3" s="179"/>
      <c r="K3" s="179"/>
    </row>
    <row r="4" spans="2:13" ht="19.5" customHeight="1">
      <c r="B4" s="637" t="s">
        <v>444</v>
      </c>
      <c r="C4" s="638"/>
      <c r="D4" s="643" t="s">
        <v>161</v>
      </c>
      <c r="E4" s="644"/>
      <c r="F4" s="650"/>
    </row>
    <row r="5" spans="2:13" ht="19.5" customHeight="1">
      <c r="B5" s="639"/>
      <c r="C5" s="640"/>
      <c r="D5" s="645" t="s">
        <v>624</v>
      </c>
      <c r="E5" s="646"/>
      <c r="F5" s="651"/>
    </row>
    <row r="6" spans="2:13" ht="15" customHeight="1">
      <c r="B6" s="641"/>
      <c r="C6" s="642"/>
      <c r="D6" s="432">
        <v>2021</v>
      </c>
      <c r="E6" s="432">
        <v>2022</v>
      </c>
      <c r="F6" s="432">
        <v>2023</v>
      </c>
    </row>
    <row r="7" spans="2:13" ht="9" customHeight="1">
      <c r="B7" s="407"/>
      <c r="C7" s="407"/>
      <c r="D7" s="408"/>
      <c r="E7" s="408"/>
      <c r="F7" s="408"/>
    </row>
    <row r="8" spans="2:13" s="180" customFormat="1" ht="21" customHeight="1">
      <c r="B8" s="649" t="s">
        <v>445</v>
      </c>
      <c r="C8" s="649"/>
      <c r="D8" s="183">
        <v>113.8</v>
      </c>
      <c r="E8" s="183">
        <v>124.4</v>
      </c>
      <c r="F8" s="183">
        <v>134.30000000000001</v>
      </c>
    </row>
    <row r="9" spans="2:13" ht="21" customHeight="1">
      <c r="B9" s="284" t="s">
        <v>446</v>
      </c>
      <c r="D9" s="186">
        <v>98.9</v>
      </c>
      <c r="E9" s="186">
        <v>104.2</v>
      </c>
      <c r="F9" s="186">
        <v>106.9</v>
      </c>
    </row>
    <row r="10" spans="2:13" ht="21" customHeight="1">
      <c r="B10" s="181" t="s">
        <v>447</v>
      </c>
      <c r="C10" s="182"/>
      <c r="D10" s="183">
        <v>112.5</v>
      </c>
      <c r="E10" s="183">
        <v>145.19999999999999</v>
      </c>
      <c r="F10" s="183">
        <v>135.1</v>
      </c>
    </row>
    <row r="11" spans="2:13" ht="21" customHeight="1">
      <c r="B11" s="284" t="s">
        <v>541</v>
      </c>
      <c r="C11" s="188"/>
      <c r="D11" s="186">
        <v>102.3</v>
      </c>
      <c r="E11" s="186">
        <v>105.9</v>
      </c>
      <c r="F11" s="186">
        <v>113.6</v>
      </c>
    </row>
    <row r="12" spans="2:13" ht="21" customHeight="1">
      <c r="B12" s="284" t="s">
        <v>448</v>
      </c>
      <c r="C12" s="188"/>
      <c r="D12" s="186">
        <v>123.4</v>
      </c>
      <c r="E12" s="186">
        <v>179.8</v>
      </c>
      <c r="F12" s="186">
        <v>154.4</v>
      </c>
    </row>
    <row r="13" spans="2:13" ht="21" customHeight="1">
      <c r="B13" s="284" t="s">
        <v>449</v>
      </c>
      <c r="C13" s="188"/>
      <c r="D13" s="186">
        <v>100</v>
      </c>
      <c r="E13" s="186">
        <v>120</v>
      </c>
      <c r="F13" s="186">
        <v>120</v>
      </c>
    </row>
    <row r="14" spans="2:13" ht="21" customHeight="1">
      <c r="B14" s="181" t="s">
        <v>450</v>
      </c>
      <c r="C14" s="188"/>
      <c r="D14" s="183">
        <v>153.5</v>
      </c>
      <c r="E14" s="183">
        <v>168.7</v>
      </c>
      <c r="F14" s="183">
        <v>247.2</v>
      </c>
    </row>
    <row r="15" spans="2:13" ht="21" customHeight="1">
      <c r="B15" s="181" t="s">
        <v>451</v>
      </c>
      <c r="C15" s="188"/>
      <c r="D15" s="183">
        <v>104.9</v>
      </c>
      <c r="E15" s="183">
        <v>102.7</v>
      </c>
      <c r="F15" s="183">
        <v>106.9</v>
      </c>
    </row>
    <row r="16" spans="2:13" ht="21" customHeight="1">
      <c r="B16" s="284" t="s">
        <v>452</v>
      </c>
      <c r="C16" s="188"/>
      <c r="D16" s="186">
        <v>100.6</v>
      </c>
      <c r="E16" s="186">
        <v>107.7</v>
      </c>
      <c r="F16" s="186">
        <v>110.5</v>
      </c>
    </row>
    <row r="17" spans="2:6" ht="21" customHeight="1">
      <c r="B17" s="284" t="s">
        <v>453</v>
      </c>
      <c r="C17" s="188"/>
      <c r="D17" s="186">
        <v>102.1</v>
      </c>
      <c r="E17" s="186">
        <v>96.2</v>
      </c>
      <c r="F17" s="186">
        <v>105.5</v>
      </c>
    </row>
    <row r="18" spans="2:6" ht="21" customHeight="1">
      <c r="B18" s="284" t="s">
        <v>454</v>
      </c>
      <c r="C18" s="182"/>
      <c r="D18" s="186">
        <v>133</v>
      </c>
      <c r="E18" s="186">
        <v>133</v>
      </c>
      <c r="F18" s="186">
        <v>117.4</v>
      </c>
    </row>
    <row r="19" spans="2:6" ht="21" customHeight="1">
      <c r="B19" s="284" t="s">
        <v>455</v>
      </c>
      <c r="C19" s="188"/>
      <c r="D19" s="186">
        <v>112.1</v>
      </c>
      <c r="E19" s="186">
        <v>43.2</v>
      </c>
      <c r="F19" s="186">
        <v>57.4</v>
      </c>
    </row>
    <row r="20" spans="2:6" ht="21" customHeight="1">
      <c r="B20" s="181" t="s">
        <v>539</v>
      </c>
      <c r="C20" s="188"/>
      <c r="D20" s="183">
        <v>94</v>
      </c>
      <c r="E20" s="183">
        <v>101.2</v>
      </c>
      <c r="F20" s="183">
        <v>101.2</v>
      </c>
    </row>
    <row r="21" spans="2:6" ht="21" customHeight="1">
      <c r="B21" s="284" t="s">
        <v>456</v>
      </c>
      <c r="C21" s="188"/>
      <c r="D21" s="186">
        <v>94</v>
      </c>
      <c r="E21" s="186">
        <v>101.2</v>
      </c>
      <c r="F21" s="186">
        <v>101.2</v>
      </c>
    </row>
    <row r="22" spans="2:6" ht="21" customHeight="1">
      <c r="B22" s="188" t="s">
        <v>457</v>
      </c>
      <c r="C22" s="188"/>
      <c r="D22" s="186">
        <v>98.3</v>
      </c>
      <c r="E22" s="186">
        <v>98.9</v>
      </c>
      <c r="F22" s="186">
        <v>98.9</v>
      </c>
    </row>
    <row r="23" spans="2:6" ht="21" customHeight="1">
      <c r="B23" s="188" t="s">
        <v>540</v>
      </c>
      <c r="C23" s="188"/>
      <c r="D23" s="186">
        <v>102.1</v>
      </c>
      <c r="E23" s="186">
        <v>104.6</v>
      </c>
      <c r="F23" s="186">
        <v>104.6</v>
      </c>
    </row>
    <row r="24" spans="2:6" ht="21" customHeight="1">
      <c r="B24" s="188" t="s">
        <v>458</v>
      </c>
      <c r="C24" s="188"/>
      <c r="D24" s="186">
        <v>84.7</v>
      </c>
      <c r="E24" s="186">
        <v>101.9</v>
      </c>
      <c r="F24" s="186">
        <v>101.9</v>
      </c>
    </row>
    <row r="25" spans="2:6" ht="21" customHeight="1">
      <c r="B25" s="181" t="s">
        <v>459</v>
      </c>
      <c r="C25" s="188"/>
      <c r="D25" s="183">
        <v>116.5</v>
      </c>
      <c r="E25" s="183">
        <v>134.4</v>
      </c>
      <c r="F25" s="183">
        <v>134.4</v>
      </c>
    </row>
    <row r="26" spans="2:6" ht="21" customHeight="1">
      <c r="B26" s="284" t="s">
        <v>460</v>
      </c>
      <c r="C26" s="188"/>
      <c r="D26" s="186">
        <v>116.47</v>
      </c>
      <c r="E26" s="186">
        <v>134.44</v>
      </c>
      <c r="F26" s="186">
        <v>134.44</v>
      </c>
    </row>
    <row r="27" spans="2:6" ht="21" customHeight="1">
      <c r="B27" s="284" t="s">
        <v>461</v>
      </c>
      <c r="C27" s="182"/>
      <c r="D27" s="186">
        <v>104.7</v>
      </c>
      <c r="E27" s="186">
        <v>121.3</v>
      </c>
      <c r="F27" s="186">
        <v>121.3</v>
      </c>
    </row>
    <row r="28" spans="2:6" ht="21" customHeight="1">
      <c r="B28" s="181" t="s">
        <v>462</v>
      </c>
      <c r="C28" s="182"/>
      <c r="D28" s="183">
        <v>109.2</v>
      </c>
      <c r="E28" s="183">
        <v>101.6</v>
      </c>
      <c r="F28" s="183">
        <v>103.7</v>
      </c>
    </row>
    <row r="29" spans="2:6" ht="21" customHeight="1">
      <c r="B29" s="181" t="s">
        <v>463</v>
      </c>
      <c r="C29" s="182"/>
      <c r="D29" s="183">
        <v>106.5</v>
      </c>
      <c r="E29" s="183">
        <v>119.5</v>
      </c>
      <c r="F29" s="183">
        <v>124.2</v>
      </c>
    </row>
    <row r="30" spans="2:6" ht="21" customHeight="1">
      <c r="B30" s="181" t="s">
        <v>464</v>
      </c>
      <c r="C30" s="412"/>
      <c r="D30" s="183">
        <v>102.4</v>
      </c>
      <c r="E30" s="183">
        <v>104.6</v>
      </c>
      <c r="F30" s="183">
        <v>103.1</v>
      </c>
    </row>
    <row r="31" spans="2:6" ht="9" customHeight="1">
      <c r="B31" s="181"/>
      <c r="C31" s="412"/>
      <c r="D31" s="183"/>
      <c r="E31" s="183"/>
      <c r="F31" s="183"/>
    </row>
    <row r="32" spans="2:6" ht="3" customHeight="1">
      <c r="B32" s="413"/>
      <c r="C32" s="414"/>
      <c r="D32" s="411"/>
      <c r="E32" s="411"/>
      <c r="F32" s="411"/>
    </row>
    <row r="33" spans="2:11" ht="5.25" customHeight="1"/>
    <row r="34" spans="2:11" s="13" customFormat="1" ht="12.75" customHeight="1">
      <c r="B34" s="648" t="s">
        <v>485</v>
      </c>
      <c r="C34" s="648"/>
      <c r="D34" s="648"/>
      <c r="E34" s="648"/>
      <c r="F34" s="648"/>
      <c r="G34" s="434"/>
      <c r="H34" s="434"/>
      <c r="I34" s="434"/>
      <c r="J34" s="420"/>
      <c r="K34" s="420"/>
    </row>
    <row r="35" spans="2:11" ht="12.75" customHeight="1"/>
    <row r="36" spans="2:11" ht="12.75" customHeight="1"/>
    <row r="37" spans="2:11" ht="12.75" customHeight="1"/>
    <row r="38" spans="2:11" ht="12.75" customHeight="1"/>
    <row r="39" spans="2:11" ht="12.75" customHeight="1"/>
    <row r="40" spans="2:11" ht="12.75" customHeight="1"/>
    <row r="41" spans="2:11" ht="12.75" customHeight="1"/>
    <row r="42" spans="2:11" ht="12.75" customHeight="1"/>
    <row r="43" spans="2:11" ht="12.75" customHeight="1"/>
    <row r="44" spans="2:11" ht="12.75" customHeight="1"/>
    <row r="45" spans="2:11" ht="12.75" customHeight="1"/>
    <row r="46" spans="2:11" ht="12.75" customHeight="1"/>
    <row r="47" spans="2:11" ht="12.75" customHeight="1"/>
    <row r="48" spans="2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34:F34"/>
    <mergeCell ref="B4:C6"/>
    <mergeCell ref="B8:C8"/>
    <mergeCell ref="B1:F1"/>
    <mergeCell ref="D4:F4"/>
    <mergeCell ref="D5:F5"/>
  </mergeCells>
  <hyperlinks>
    <hyperlink ref="H2" location="Indice!A1" tooltip="(voltar ao índice)" display="Indice!A1" xr:uid="{00000000-0004-0000-2300-000000000000}"/>
  </hyperlinks>
  <printOptions horizontalCentered="1"/>
  <pageMargins left="7.874015748031496E-2" right="7.874015748031496E-2" top="0.6692913385826772" bottom="7.874015748031496E-2" header="0" footer="0"/>
  <pageSetup paperSize="9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38">
    <pageSetUpPr fitToPage="1"/>
  </sheetPr>
  <dimension ref="B1:T80"/>
  <sheetViews>
    <sheetView showGridLines="0" zoomScaleNormal="100" workbookViewId="0">
      <pane xSplit="4" ySplit="6" topLeftCell="E7" activePane="bottomRight" state="frozen"/>
      <selection activeCell="Q35" sqref="Q35"/>
      <selection pane="topRight" activeCell="Q35" sqref="Q35"/>
      <selection pane="bottomLeft" activeCell="Q35" sqref="Q35"/>
      <selection pane="bottomRight" activeCell="T2" sqref="T2"/>
    </sheetView>
  </sheetViews>
  <sheetFormatPr defaultRowHeight="21" customHeight="1"/>
  <cols>
    <col min="1" max="1" width="6.5703125" style="178" customWidth="1"/>
    <col min="2" max="2" width="11.140625" style="178" customWidth="1"/>
    <col min="3" max="3" width="21" style="178" customWidth="1"/>
    <col min="4" max="4" width="10.42578125" style="178" customWidth="1"/>
    <col min="5" max="5" width="9.85546875" style="21" customWidth="1"/>
    <col min="6" max="18" width="9.85546875" style="178" customWidth="1"/>
    <col min="19" max="19" width="6.5703125" style="178" customWidth="1"/>
    <col min="20" max="20" width="14.5703125" style="178" customWidth="1"/>
    <col min="21" max="16384" width="9.140625" style="178"/>
  </cols>
  <sheetData>
    <row r="1" spans="2:20" ht="21" customHeight="1">
      <c r="B1" s="647" t="s">
        <v>619</v>
      </c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</row>
    <row r="2" spans="2:20" ht="21" customHeight="1">
      <c r="B2" s="269"/>
      <c r="C2" s="269"/>
      <c r="D2" s="269"/>
      <c r="E2" s="269"/>
      <c r="F2" s="269"/>
      <c r="G2" s="269"/>
      <c r="H2" s="269"/>
      <c r="I2" s="269"/>
      <c r="T2" s="430" t="s">
        <v>596</v>
      </c>
    </row>
    <row r="3" spans="2:20" ht="13.5" customHeight="1">
      <c r="B3" s="32" t="s">
        <v>222</v>
      </c>
      <c r="H3" s="179"/>
      <c r="I3" s="179"/>
    </row>
    <row r="4" spans="2:20" ht="19.5" customHeight="1">
      <c r="B4" s="637" t="s">
        <v>187</v>
      </c>
      <c r="C4" s="638"/>
      <c r="D4" s="638"/>
      <c r="E4" s="643" t="s">
        <v>73</v>
      </c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50"/>
    </row>
    <row r="5" spans="2:20" ht="10.5" customHeight="1">
      <c r="B5" s="639"/>
      <c r="C5" s="640"/>
      <c r="D5" s="640"/>
      <c r="E5" s="643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50"/>
    </row>
    <row r="6" spans="2:20" ht="18" customHeight="1">
      <c r="B6" s="641"/>
      <c r="C6" s="642"/>
      <c r="D6" s="642"/>
      <c r="E6" s="405">
        <v>2010</v>
      </c>
      <c r="F6" s="405">
        <v>2011</v>
      </c>
      <c r="G6" s="405">
        <v>2012</v>
      </c>
      <c r="H6" s="405">
        <v>2013</v>
      </c>
      <c r="I6" s="405">
        <v>2014</v>
      </c>
      <c r="J6" s="405">
        <v>2015</v>
      </c>
      <c r="K6" s="406">
        <v>2016</v>
      </c>
      <c r="L6" s="405">
        <v>2017</v>
      </c>
      <c r="M6" s="405">
        <v>2018</v>
      </c>
      <c r="N6" s="405">
        <v>2019</v>
      </c>
      <c r="O6" s="405" t="s">
        <v>620</v>
      </c>
      <c r="P6" s="405" t="s">
        <v>621</v>
      </c>
      <c r="Q6" s="405" t="s">
        <v>622</v>
      </c>
      <c r="R6" s="405">
        <v>2023</v>
      </c>
    </row>
    <row r="7" spans="2:20" ht="9" customHeight="1">
      <c r="B7" s="407"/>
      <c r="C7" s="407"/>
      <c r="D7" s="407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</row>
    <row r="8" spans="2:20" s="180" customFormat="1" ht="21" customHeight="1">
      <c r="B8" s="649" t="s">
        <v>465</v>
      </c>
      <c r="C8" s="649"/>
      <c r="D8" s="404"/>
      <c r="E8" s="404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</row>
    <row r="9" spans="2:20" ht="21" customHeight="1">
      <c r="B9" s="184" t="s">
        <v>466</v>
      </c>
      <c r="C9" s="182"/>
      <c r="D9" s="182"/>
      <c r="E9" s="182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spans="2:20" ht="21" customHeight="1">
      <c r="B10" s="187" t="s">
        <v>130</v>
      </c>
      <c r="C10" s="190" t="s">
        <v>76</v>
      </c>
      <c r="D10" s="285" t="s">
        <v>467</v>
      </c>
      <c r="E10" s="186">
        <v>25</v>
      </c>
      <c r="F10" s="186">
        <v>26</v>
      </c>
      <c r="G10" s="186">
        <v>26</v>
      </c>
      <c r="H10" s="186">
        <v>27</v>
      </c>
      <c r="I10" s="186">
        <v>27</v>
      </c>
      <c r="J10" s="186">
        <v>27</v>
      </c>
      <c r="K10" s="186">
        <v>27</v>
      </c>
      <c r="L10" s="186">
        <v>27</v>
      </c>
      <c r="M10" s="186">
        <v>27</v>
      </c>
      <c r="N10" s="186">
        <v>28</v>
      </c>
      <c r="O10" s="186">
        <v>28</v>
      </c>
      <c r="P10" s="186">
        <v>28</v>
      </c>
      <c r="Q10" s="186">
        <v>29.8</v>
      </c>
      <c r="R10" s="186">
        <v>33.4</v>
      </c>
    </row>
    <row r="11" spans="2:20" ht="3" customHeight="1">
      <c r="B11" s="187"/>
      <c r="C11" s="190"/>
      <c r="D11" s="182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</row>
    <row r="12" spans="2:20" ht="21" customHeight="1">
      <c r="B12" s="184" t="s">
        <v>468</v>
      </c>
      <c r="C12" s="190"/>
      <c r="D12" s="182"/>
      <c r="E12" s="183"/>
      <c r="F12" s="183"/>
      <c r="G12" s="183"/>
      <c r="H12" s="183"/>
      <c r="I12" s="183"/>
      <c r="J12" s="183"/>
      <c r="K12" s="183"/>
      <c r="L12" s="186"/>
      <c r="M12" s="186"/>
      <c r="N12" s="186"/>
    </row>
    <row r="13" spans="2:20" ht="21" customHeight="1">
      <c r="B13" s="188" t="s">
        <v>130</v>
      </c>
      <c r="C13" s="188" t="s">
        <v>30</v>
      </c>
      <c r="D13" s="652" t="s">
        <v>467</v>
      </c>
      <c r="E13" s="186">
        <v>206.53</v>
      </c>
      <c r="F13" s="186">
        <v>169.07</v>
      </c>
      <c r="G13" s="186">
        <v>171.98</v>
      </c>
      <c r="H13" s="186">
        <v>114.42</v>
      </c>
      <c r="I13" s="186">
        <v>103.99</v>
      </c>
      <c r="J13" s="186">
        <v>105.79</v>
      </c>
      <c r="K13" s="186">
        <v>132.13</v>
      </c>
      <c r="L13" s="186">
        <v>109.38</v>
      </c>
      <c r="M13" s="186">
        <v>113.27</v>
      </c>
      <c r="N13" s="186">
        <v>95.87</v>
      </c>
      <c r="O13" s="186">
        <v>98.69</v>
      </c>
      <c r="P13" s="186">
        <v>114.05</v>
      </c>
      <c r="Q13" s="186">
        <v>129.29</v>
      </c>
      <c r="R13" s="186">
        <v>156.13999999999999</v>
      </c>
    </row>
    <row r="14" spans="2:20" ht="21" customHeight="1">
      <c r="B14" s="182"/>
      <c r="C14" s="188" t="s">
        <v>163</v>
      </c>
      <c r="D14" s="652"/>
      <c r="E14" s="186">
        <v>65.010000000000005</v>
      </c>
      <c r="F14" s="186">
        <v>55.76</v>
      </c>
      <c r="G14" s="186">
        <v>49.15</v>
      </c>
      <c r="H14" s="186">
        <v>58.7</v>
      </c>
      <c r="I14" s="186">
        <v>54.61</v>
      </c>
      <c r="J14" s="186">
        <v>53.4</v>
      </c>
      <c r="K14" s="186">
        <v>51.79</v>
      </c>
      <c r="L14" s="186">
        <v>58.04</v>
      </c>
      <c r="M14" s="186">
        <v>48.12</v>
      </c>
      <c r="N14" s="186">
        <v>53.95</v>
      </c>
      <c r="O14" s="186">
        <v>49.51</v>
      </c>
      <c r="P14" s="186">
        <v>59.23</v>
      </c>
      <c r="Q14" s="186">
        <v>61.72</v>
      </c>
      <c r="R14" s="186">
        <v>79.23</v>
      </c>
    </row>
    <row r="15" spans="2:20" ht="21" customHeight="1">
      <c r="B15" s="185"/>
      <c r="C15" s="188" t="s">
        <v>190</v>
      </c>
      <c r="D15" s="652"/>
      <c r="E15" s="186">
        <v>114.38</v>
      </c>
      <c r="F15" s="186">
        <v>89.39</v>
      </c>
      <c r="G15" s="186">
        <v>102.75</v>
      </c>
      <c r="H15" s="186">
        <v>90.88</v>
      </c>
      <c r="I15" s="186">
        <v>90.54</v>
      </c>
      <c r="J15" s="186">
        <v>83.06</v>
      </c>
      <c r="K15" s="186">
        <v>101.25</v>
      </c>
      <c r="L15" s="186">
        <v>90.37</v>
      </c>
      <c r="M15" s="186">
        <v>94.2</v>
      </c>
      <c r="N15" s="186">
        <v>93.15</v>
      </c>
      <c r="O15" s="186">
        <v>92.53</v>
      </c>
      <c r="P15" s="186">
        <v>114.63</v>
      </c>
      <c r="Q15" s="186">
        <v>134.13999999999999</v>
      </c>
      <c r="R15" s="186">
        <v>172.2</v>
      </c>
    </row>
    <row r="16" spans="2:20" ht="21" customHeight="1">
      <c r="B16" s="185"/>
      <c r="C16" s="188" t="s">
        <v>35</v>
      </c>
      <c r="D16" s="652"/>
      <c r="E16" s="186">
        <v>117.68</v>
      </c>
      <c r="F16" s="186">
        <v>99.93</v>
      </c>
      <c r="G16" s="186">
        <v>97.11</v>
      </c>
      <c r="H16" s="186">
        <v>57.03</v>
      </c>
      <c r="I16" s="186">
        <v>47.52</v>
      </c>
      <c r="J16" s="186">
        <v>84.56</v>
      </c>
      <c r="K16" s="186">
        <v>54.56</v>
      </c>
      <c r="L16" s="186">
        <v>59.81</v>
      </c>
      <c r="M16" s="186">
        <v>56.32</v>
      </c>
      <c r="N16" s="186">
        <v>81.819999999999993</v>
      </c>
      <c r="O16" s="186">
        <v>66.72</v>
      </c>
      <c r="P16" s="186">
        <v>136.81</v>
      </c>
      <c r="Q16" s="186">
        <v>100.55</v>
      </c>
      <c r="R16" s="186">
        <v>159.5</v>
      </c>
    </row>
    <row r="17" spans="2:18" ht="21" customHeight="1">
      <c r="B17" s="182"/>
      <c r="C17" s="188" t="s">
        <v>164</v>
      </c>
      <c r="D17" s="652"/>
      <c r="E17" s="186">
        <v>203.57</v>
      </c>
      <c r="F17" s="186">
        <v>233.98</v>
      </c>
      <c r="G17" s="186">
        <v>281.33999999999997</v>
      </c>
      <c r="H17" s="186">
        <v>156.61000000000001</v>
      </c>
      <c r="I17" s="186">
        <v>148.35</v>
      </c>
      <c r="J17" s="186">
        <v>136.9</v>
      </c>
      <c r="K17" s="186">
        <v>145.19</v>
      </c>
      <c r="L17" s="186">
        <v>160.03</v>
      </c>
      <c r="M17" s="186">
        <v>173</v>
      </c>
      <c r="N17" s="186">
        <v>217.18</v>
      </c>
      <c r="O17" s="186">
        <v>177.86</v>
      </c>
      <c r="P17" s="186">
        <v>181.74</v>
      </c>
      <c r="Q17" s="186">
        <v>190.27</v>
      </c>
      <c r="R17" s="186">
        <v>239.42</v>
      </c>
    </row>
    <row r="18" spans="2:18" ht="21" customHeight="1">
      <c r="B18" s="182"/>
      <c r="C18" s="188" t="s">
        <v>34</v>
      </c>
      <c r="D18" s="652"/>
      <c r="E18" s="186">
        <v>122.53</v>
      </c>
      <c r="F18" s="186">
        <v>95.58</v>
      </c>
      <c r="G18" s="186">
        <v>79.27</v>
      </c>
      <c r="H18" s="186">
        <v>69.28</v>
      </c>
      <c r="I18" s="186">
        <v>60.09</v>
      </c>
      <c r="J18" s="186">
        <v>60.15</v>
      </c>
      <c r="K18" s="186">
        <v>73.98</v>
      </c>
      <c r="L18" s="186">
        <v>60.4</v>
      </c>
      <c r="M18" s="186">
        <v>71.48</v>
      </c>
      <c r="N18" s="186">
        <v>90.45</v>
      </c>
      <c r="O18" s="186">
        <v>115.03</v>
      </c>
      <c r="P18" s="186">
        <v>128.6</v>
      </c>
      <c r="Q18" s="186">
        <v>125.49</v>
      </c>
      <c r="R18" s="186">
        <v>147.19999999999999</v>
      </c>
    </row>
    <row r="19" spans="2:18" ht="21" customHeight="1">
      <c r="B19" s="182"/>
      <c r="C19" s="188" t="s">
        <v>90</v>
      </c>
      <c r="D19" s="652"/>
      <c r="E19" s="186">
        <v>281.23</v>
      </c>
      <c r="F19" s="186">
        <v>201.84</v>
      </c>
      <c r="G19" s="186">
        <v>123.65</v>
      </c>
      <c r="H19" s="186">
        <v>71.33</v>
      </c>
      <c r="I19" s="186">
        <v>65.38</v>
      </c>
      <c r="J19" s="186">
        <v>64.41</v>
      </c>
      <c r="K19" s="186">
        <v>78.430000000000007</v>
      </c>
      <c r="L19" s="186">
        <v>76.27</v>
      </c>
      <c r="M19" s="186">
        <v>81.03</v>
      </c>
      <c r="N19" s="186">
        <v>82.3</v>
      </c>
      <c r="O19" s="186">
        <v>84.07</v>
      </c>
      <c r="P19" s="186">
        <v>104.06</v>
      </c>
      <c r="Q19" s="186">
        <v>115.25</v>
      </c>
      <c r="R19" s="186">
        <v>161.46</v>
      </c>
    </row>
    <row r="20" spans="2:18" ht="21" customHeight="1">
      <c r="B20" s="182"/>
      <c r="C20" s="188" t="s">
        <v>32</v>
      </c>
      <c r="D20" s="652"/>
      <c r="E20" s="186">
        <v>112.29</v>
      </c>
      <c r="F20" s="186">
        <v>106.21</v>
      </c>
      <c r="G20" s="186">
        <v>127.22</v>
      </c>
      <c r="H20" s="186">
        <v>119.49</v>
      </c>
      <c r="I20" s="186">
        <v>104.42</v>
      </c>
      <c r="J20" s="186">
        <v>110.88</v>
      </c>
      <c r="K20" s="186">
        <v>110.09</v>
      </c>
      <c r="L20" s="186">
        <v>84.56</v>
      </c>
      <c r="M20" s="186">
        <v>131.80000000000001</v>
      </c>
      <c r="N20" s="186">
        <v>101.97</v>
      </c>
      <c r="O20" s="186">
        <v>146.65</v>
      </c>
      <c r="P20" s="186">
        <v>178.19</v>
      </c>
      <c r="Q20" s="186">
        <v>176.39</v>
      </c>
      <c r="R20" s="186">
        <v>223.49</v>
      </c>
    </row>
    <row r="21" spans="2:18" ht="21" customHeight="1">
      <c r="B21" s="182"/>
      <c r="C21" s="188" t="s">
        <v>179</v>
      </c>
      <c r="D21" s="652"/>
      <c r="E21" s="186">
        <v>103</v>
      </c>
      <c r="F21" s="186">
        <v>100.41</v>
      </c>
      <c r="G21" s="186">
        <v>90.32</v>
      </c>
      <c r="H21" s="186">
        <v>81.510000000000005</v>
      </c>
      <c r="I21" s="186">
        <v>89.09</v>
      </c>
      <c r="J21" s="186">
        <v>73.91</v>
      </c>
      <c r="K21" s="186">
        <v>88.77</v>
      </c>
      <c r="L21" s="186">
        <v>75.36</v>
      </c>
      <c r="M21" s="186">
        <v>106.47</v>
      </c>
      <c r="N21" s="186">
        <v>84.45</v>
      </c>
      <c r="O21" s="186">
        <v>80.19</v>
      </c>
      <c r="P21" s="186">
        <v>71.92</v>
      </c>
      <c r="Q21" s="186">
        <v>111.9</v>
      </c>
      <c r="R21" s="186">
        <v>140.47</v>
      </c>
    </row>
    <row r="22" spans="2:18" ht="21" customHeight="1">
      <c r="B22" s="182"/>
      <c r="C22" s="188" t="s">
        <v>36</v>
      </c>
      <c r="D22" s="652"/>
      <c r="E22" s="186">
        <v>124.66</v>
      </c>
      <c r="F22" s="186">
        <v>125.47</v>
      </c>
      <c r="G22" s="186">
        <v>101.31</v>
      </c>
      <c r="H22" s="186">
        <v>99.62</v>
      </c>
      <c r="I22" s="186">
        <v>92.11</v>
      </c>
      <c r="J22" s="186">
        <v>96.1</v>
      </c>
      <c r="K22" s="186">
        <v>120</v>
      </c>
      <c r="L22" s="186">
        <v>101.11</v>
      </c>
      <c r="M22" s="186">
        <v>91.71</v>
      </c>
      <c r="N22" s="186">
        <v>99.36</v>
      </c>
      <c r="O22" s="186">
        <v>92.13</v>
      </c>
      <c r="P22" s="186">
        <v>99.09</v>
      </c>
      <c r="Q22" s="186">
        <v>111.41</v>
      </c>
      <c r="R22" s="186">
        <v>160.02000000000001</v>
      </c>
    </row>
    <row r="23" spans="2:18" ht="21" customHeight="1">
      <c r="B23" s="182"/>
      <c r="C23" s="188" t="s">
        <v>37</v>
      </c>
      <c r="D23" s="652"/>
      <c r="E23" s="186">
        <v>122.75</v>
      </c>
      <c r="F23" s="186">
        <v>109.72</v>
      </c>
      <c r="G23" s="186">
        <v>118.66</v>
      </c>
      <c r="H23" s="186">
        <v>88.94</v>
      </c>
      <c r="I23" s="186">
        <v>80.38</v>
      </c>
      <c r="J23" s="186">
        <v>86.95</v>
      </c>
      <c r="K23" s="186">
        <v>106.69</v>
      </c>
      <c r="L23" s="186">
        <v>97.9</v>
      </c>
      <c r="M23" s="186">
        <v>121.04</v>
      </c>
      <c r="N23" s="186">
        <v>116.94</v>
      </c>
      <c r="O23" s="186">
        <v>97.51</v>
      </c>
      <c r="P23" s="186">
        <v>107.54</v>
      </c>
      <c r="Q23" s="186">
        <v>122.38</v>
      </c>
      <c r="R23" s="186">
        <v>120.43</v>
      </c>
    </row>
    <row r="24" spans="2:18" ht="21" customHeight="1">
      <c r="B24" s="182"/>
      <c r="C24" s="188" t="s">
        <v>85</v>
      </c>
      <c r="D24" s="652"/>
      <c r="E24" s="186">
        <v>103.46</v>
      </c>
      <c r="F24" s="186">
        <v>108.54</v>
      </c>
      <c r="G24" s="186">
        <v>90.91</v>
      </c>
      <c r="H24" s="186">
        <v>64.19</v>
      </c>
      <c r="I24" s="186">
        <v>61.11</v>
      </c>
      <c r="J24" s="186">
        <v>59.05</v>
      </c>
      <c r="K24" s="186">
        <v>62.57</v>
      </c>
      <c r="L24" s="186">
        <v>58.43</v>
      </c>
      <c r="M24" s="186">
        <v>69.67</v>
      </c>
      <c r="N24" s="186">
        <v>62</v>
      </c>
      <c r="O24" s="186">
        <v>74.64</v>
      </c>
      <c r="P24" s="186">
        <v>74.19</v>
      </c>
      <c r="Q24" s="186">
        <v>64.19</v>
      </c>
      <c r="R24" s="186">
        <v>58.07</v>
      </c>
    </row>
    <row r="25" spans="2:18" ht="21" customHeight="1">
      <c r="B25" s="182"/>
      <c r="C25" s="188" t="s">
        <v>180</v>
      </c>
      <c r="D25" s="652"/>
      <c r="E25" s="186">
        <v>100.9</v>
      </c>
      <c r="F25" s="186">
        <v>89.99</v>
      </c>
      <c r="G25" s="186">
        <v>93.59</v>
      </c>
      <c r="H25" s="186">
        <v>93.51</v>
      </c>
      <c r="I25" s="186">
        <v>74.069999999999993</v>
      </c>
      <c r="J25" s="186">
        <v>87.53</v>
      </c>
      <c r="K25" s="186">
        <v>127.96</v>
      </c>
      <c r="L25" s="186">
        <v>99.94</v>
      </c>
      <c r="M25" s="186">
        <v>105.71</v>
      </c>
      <c r="N25" s="186">
        <v>81.63</v>
      </c>
      <c r="O25" s="186">
        <v>95.82</v>
      </c>
      <c r="P25" s="186">
        <v>122.25</v>
      </c>
      <c r="Q25" s="186">
        <v>116.92</v>
      </c>
      <c r="R25" s="186">
        <v>110.48</v>
      </c>
    </row>
    <row r="26" spans="2:18" ht="21" customHeight="1">
      <c r="B26" s="184" t="s">
        <v>127</v>
      </c>
      <c r="C26" s="182"/>
      <c r="D26" s="182"/>
      <c r="E26" s="183"/>
      <c r="F26" s="183"/>
      <c r="G26" s="183"/>
      <c r="H26" s="183"/>
      <c r="I26" s="183"/>
      <c r="J26" s="183"/>
      <c r="K26" s="183"/>
      <c r="L26" s="186"/>
      <c r="M26" s="186"/>
      <c r="N26" s="186"/>
      <c r="O26" s="186"/>
      <c r="P26" s="186"/>
      <c r="Q26" s="186"/>
      <c r="R26" s="186"/>
    </row>
    <row r="27" spans="2:18" ht="21" customHeight="1">
      <c r="B27" s="188" t="s">
        <v>130</v>
      </c>
      <c r="C27" s="188" t="s">
        <v>166</v>
      </c>
      <c r="D27" s="652" t="s">
        <v>469</v>
      </c>
      <c r="E27" s="186">
        <v>60.66</v>
      </c>
      <c r="F27" s="186">
        <v>47.65</v>
      </c>
      <c r="G27" s="186">
        <v>53.18</v>
      </c>
      <c r="H27" s="186">
        <v>50.13</v>
      </c>
      <c r="I27" s="186">
        <v>34.47</v>
      </c>
      <c r="J27" s="186">
        <v>37.08</v>
      </c>
      <c r="K27" s="186">
        <v>38.61</v>
      </c>
      <c r="L27" s="186">
        <v>42.48</v>
      </c>
      <c r="M27" s="186">
        <v>39.29</v>
      </c>
      <c r="N27" s="186">
        <v>43.29</v>
      </c>
      <c r="O27" s="186">
        <v>43.28</v>
      </c>
      <c r="P27" s="186">
        <v>43.4</v>
      </c>
      <c r="Q27" s="186">
        <v>44</v>
      </c>
      <c r="R27" s="186">
        <v>47.12</v>
      </c>
    </row>
    <row r="28" spans="2:18" ht="21" customHeight="1">
      <c r="B28" s="189"/>
      <c r="C28" s="188" t="s">
        <v>167</v>
      </c>
      <c r="D28" s="652"/>
      <c r="E28" s="186">
        <v>18.899999999999999</v>
      </c>
      <c r="F28" s="186">
        <v>16.47</v>
      </c>
      <c r="G28" s="186">
        <v>18.149999999999999</v>
      </c>
      <c r="H28" s="186">
        <v>19.98</v>
      </c>
      <c r="I28" s="186">
        <v>20.350000000000001</v>
      </c>
      <c r="J28" s="186">
        <v>16.940000000000001</v>
      </c>
      <c r="K28" s="186">
        <v>16.14</v>
      </c>
      <c r="L28" s="186">
        <v>18.059999999999999</v>
      </c>
      <c r="M28" s="186">
        <v>19.41</v>
      </c>
      <c r="N28" s="186">
        <v>19.059999999999999</v>
      </c>
      <c r="O28" s="186">
        <v>18.07</v>
      </c>
      <c r="P28" s="186">
        <v>18</v>
      </c>
      <c r="Q28" s="186">
        <v>18</v>
      </c>
      <c r="R28" s="186">
        <v>18</v>
      </c>
    </row>
    <row r="29" spans="2:18" ht="21" customHeight="1">
      <c r="B29" s="189"/>
      <c r="C29" s="188" t="s">
        <v>168</v>
      </c>
      <c r="D29" s="652"/>
      <c r="E29" s="186">
        <v>42.77</v>
      </c>
      <c r="F29" s="186">
        <v>39.15</v>
      </c>
      <c r="G29" s="186">
        <v>31.54</v>
      </c>
      <c r="H29" s="186">
        <v>31.5</v>
      </c>
      <c r="I29" s="186">
        <v>26.7</v>
      </c>
      <c r="J29" s="186">
        <v>26.08</v>
      </c>
      <c r="K29" s="186">
        <v>28.82</v>
      </c>
      <c r="L29" s="186">
        <v>32.380000000000003</v>
      </c>
      <c r="M29" s="186">
        <v>32.04</v>
      </c>
      <c r="N29" s="186">
        <v>29.28</v>
      </c>
      <c r="O29" s="186">
        <v>25.35</v>
      </c>
      <c r="P29" s="186">
        <v>24.6</v>
      </c>
      <c r="Q29" s="186">
        <v>24</v>
      </c>
      <c r="R29" s="186">
        <v>28.81</v>
      </c>
    </row>
    <row r="30" spans="2:18" ht="21" customHeight="1">
      <c r="B30" s="189"/>
      <c r="C30" s="188" t="s">
        <v>181</v>
      </c>
      <c r="D30" s="652"/>
      <c r="E30" s="186">
        <v>34.58</v>
      </c>
      <c r="F30" s="186">
        <v>31.98</v>
      </c>
      <c r="G30" s="186">
        <v>31.87</v>
      </c>
      <c r="H30" s="186">
        <v>33.03</v>
      </c>
      <c r="I30" s="186">
        <v>28.22</v>
      </c>
      <c r="J30" s="186">
        <v>29.95</v>
      </c>
      <c r="K30" s="186">
        <v>29.29</v>
      </c>
      <c r="L30" s="186">
        <v>30</v>
      </c>
      <c r="M30" s="186">
        <v>30</v>
      </c>
      <c r="N30" s="186">
        <v>30.78</v>
      </c>
      <c r="O30" s="186">
        <v>30</v>
      </c>
      <c r="P30" s="186">
        <v>25.14</v>
      </c>
      <c r="Q30" s="186">
        <v>25</v>
      </c>
      <c r="R30" s="186">
        <v>29.96</v>
      </c>
    </row>
    <row r="31" spans="2:18" ht="21" customHeight="1">
      <c r="B31" s="189"/>
      <c r="C31" s="188" t="s">
        <v>182</v>
      </c>
      <c r="D31" s="652"/>
      <c r="E31" s="186">
        <v>64.61</v>
      </c>
      <c r="F31" s="186">
        <v>56.66</v>
      </c>
      <c r="G31" s="186">
        <v>56.26</v>
      </c>
      <c r="H31" s="186">
        <v>71.75</v>
      </c>
      <c r="I31" s="186">
        <v>72.849999999999994</v>
      </c>
      <c r="J31" s="186">
        <v>72.849999999999994</v>
      </c>
      <c r="K31" s="186">
        <v>74.75</v>
      </c>
      <c r="L31" s="186">
        <v>69.150000000000006</v>
      </c>
      <c r="M31" s="186">
        <v>70.19</v>
      </c>
      <c r="N31" s="186">
        <v>75</v>
      </c>
      <c r="O31" s="186">
        <v>75</v>
      </c>
      <c r="P31" s="186">
        <v>65</v>
      </c>
      <c r="Q31" s="186">
        <v>65</v>
      </c>
      <c r="R31" s="186">
        <v>68.599999999999994</v>
      </c>
    </row>
    <row r="32" spans="2:18" ht="21" customHeight="1">
      <c r="B32" s="189"/>
      <c r="C32" s="188" t="s">
        <v>443</v>
      </c>
      <c r="D32" s="652"/>
      <c r="E32" s="186">
        <v>339.39</v>
      </c>
      <c r="F32" s="186">
        <v>303.29000000000002</v>
      </c>
      <c r="G32" s="186">
        <v>305.63</v>
      </c>
      <c r="H32" s="186">
        <v>364.24</v>
      </c>
      <c r="I32" s="186">
        <v>71.53</v>
      </c>
      <c r="J32" s="186">
        <v>90.72</v>
      </c>
      <c r="K32" s="186">
        <v>77.25</v>
      </c>
      <c r="L32" s="186">
        <v>46.09</v>
      </c>
      <c r="M32" s="186">
        <v>68.09</v>
      </c>
      <c r="N32" s="186">
        <v>59.91</v>
      </c>
      <c r="O32" s="186">
        <v>59.25</v>
      </c>
      <c r="P32" s="186">
        <v>46.5</v>
      </c>
      <c r="Q32" s="186">
        <v>44.72</v>
      </c>
      <c r="R32" s="186">
        <v>50.4</v>
      </c>
    </row>
    <row r="33" spans="2:18" ht="21" customHeight="1">
      <c r="B33" s="189"/>
      <c r="C33" s="188" t="s">
        <v>183</v>
      </c>
      <c r="D33" s="652"/>
      <c r="E33" s="186">
        <v>120.8</v>
      </c>
      <c r="F33" s="186">
        <v>211.22</v>
      </c>
      <c r="G33" s="186">
        <v>157</v>
      </c>
      <c r="H33" s="186">
        <v>164.36</v>
      </c>
      <c r="I33" s="186">
        <v>115.18</v>
      </c>
      <c r="J33" s="186">
        <v>140.35</v>
      </c>
      <c r="K33" s="186">
        <v>109.3</v>
      </c>
      <c r="L33" s="186">
        <v>123.22</v>
      </c>
      <c r="M33" s="186">
        <v>213.9</v>
      </c>
      <c r="N33" s="186">
        <v>203.1</v>
      </c>
      <c r="O33" s="186">
        <v>153.6</v>
      </c>
      <c r="P33" s="186">
        <v>148.66999999999999</v>
      </c>
      <c r="Q33" s="186">
        <v>148.66999999999999</v>
      </c>
      <c r="R33" s="186">
        <v>152.81</v>
      </c>
    </row>
    <row r="34" spans="2:18" ht="21" customHeight="1">
      <c r="B34" s="184" t="s">
        <v>169</v>
      </c>
      <c r="C34" s="182"/>
      <c r="D34" s="182"/>
      <c r="E34" s="183"/>
      <c r="F34" s="183"/>
      <c r="G34" s="183"/>
      <c r="H34" s="183"/>
      <c r="I34" s="183"/>
      <c r="J34" s="183"/>
      <c r="K34" s="183"/>
      <c r="L34" s="186"/>
      <c r="M34" s="186"/>
      <c r="O34" s="186"/>
      <c r="P34" s="186"/>
    </row>
    <row r="35" spans="2:18" ht="21" customHeight="1">
      <c r="B35" s="182"/>
      <c r="C35" s="182" t="s">
        <v>170</v>
      </c>
      <c r="D35" s="652" t="s">
        <v>467</v>
      </c>
      <c r="E35" s="186">
        <v>85.07</v>
      </c>
      <c r="F35" s="186">
        <v>70.58</v>
      </c>
      <c r="G35" s="186">
        <v>48.07</v>
      </c>
      <c r="H35" s="186">
        <v>58.13</v>
      </c>
      <c r="I35" s="186">
        <v>40.57</v>
      </c>
      <c r="J35" s="186">
        <v>44.84</v>
      </c>
      <c r="K35" s="186">
        <v>62.22</v>
      </c>
      <c r="L35" s="186">
        <v>53.19</v>
      </c>
      <c r="M35" s="186">
        <v>63.09</v>
      </c>
      <c r="N35" s="186">
        <v>55.31</v>
      </c>
      <c r="O35" s="186"/>
      <c r="P35" s="186">
        <v>45.28</v>
      </c>
      <c r="Q35" s="186">
        <v>63.61</v>
      </c>
      <c r="R35" s="186">
        <v>110.63</v>
      </c>
    </row>
    <row r="36" spans="2:18" ht="21" customHeight="1">
      <c r="B36" s="182"/>
      <c r="C36" s="182" t="s">
        <v>171</v>
      </c>
      <c r="D36" s="652"/>
      <c r="E36" s="186">
        <v>63.17</v>
      </c>
      <c r="F36" s="186">
        <v>43.77</v>
      </c>
      <c r="G36" s="186">
        <v>41.26</v>
      </c>
      <c r="H36" s="186">
        <v>43.15</v>
      </c>
      <c r="I36" s="186">
        <v>25.99</v>
      </c>
      <c r="J36" s="186">
        <v>39.42</v>
      </c>
      <c r="K36" s="186">
        <v>49.92</v>
      </c>
      <c r="L36" s="186">
        <v>41.08</v>
      </c>
      <c r="M36" s="186">
        <v>47.54</v>
      </c>
      <c r="N36" s="186">
        <v>48.71</v>
      </c>
      <c r="O36" s="186">
        <v>44.66</v>
      </c>
      <c r="P36" s="186">
        <v>52.38</v>
      </c>
      <c r="Q36" s="186">
        <v>63.14</v>
      </c>
      <c r="R36" s="186">
        <v>91.24</v>
      </c>
    </row>
    <row r="37" spans="2:18" ht="21" customHeight="1">
      <c r="B37" s="184" t="s">
        <v>172</v>
      </c>
      <c r="C37" s="182"/>
      <c r="D37" s="182"/>
      <c r="E37" s="182"/>
      <c r="F37" s="183"/>
      <c r="G37" s="183"/>
      <c r="H37" s="183"/>
      <c r="I37" s="183"/>
      <c r="J37" s="183"/>
      <c r="K37" s="183"/>
      <c r="L37" s="186"/>
      <c r="M37" s="186"/>
      <c r="O37" s="186"/>
      <c r="P37" s="186"/>
    </row>
    <row r="38" spans="2:18" ht="21" customHeight="1">
      <c r="B38" s="182"/>
      <c r="C38" s="182" t="s">
        <v>189</v>
      </c>
      <c r="D38" s="182"/>
      <c r="E38" s="182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</row>
    <row r="39" spans="2:18" ht="21" customHeight="1">
      <c r="B39" s="188" t="s">
        <v>130</v>
      </c>
      <c r="C39" s="188" t="s">
        <v>173</v>
      </c>
      <c r="D39" s="652" t="s">
        <v>467</v>
      </c>
      <c r="E39" s="186">
        <v>58.6</v>
      </c>
      <c r="F39" s="186">
        <v>61.1</v>
      </c>
      <c r="G39" s="186">
        <v>61.1</v>
      </c>
      <c r="H39" s="186">
        <v>125</v>
      </c>
      <c r="I39" s="186">
        <v>60</v>
      </c>
      <c r="J39" s="186">
        <v>117.8</v>
      </c>
      <c r="K39" s="186">
        <v>141</v>
      </c>
      <c r="L39" s="186">
        <v>163</v>
      </c>
      <c r="M39" s="186">
        <v>131.9</v>
      </c>
      <c r="N39" s="186">
        <v>104.6</v>
      </c>
      <c r="O39" s="186">
        <v>182.2</v>
      </c>
      <c r="P39" s="186">
        <v>164.2</v>
      </c>
      <c r="Q39" s="186">
        <v>164.2</v>
      </c>
      <c r="R39" s="186">
        <v>164.2</v>
      </c>
    </row>
    <row r="40" spans="2:18" ht="21" customHeight="1">
      <c r="B40" s="182"/>
      <c r="C40" s="188" t="s">
        <v>184</v>
      </c>
      <c r="D40" s="652"/>
      <c r="E40" s="186">
        <v>250</v>
      </c>
      <c r="F40" s="186">
        <v>171</v>
      </c>
      <c r="G40" s="186">
        <v>145</v>
      </c>
      <c r="H40" s="186">
        <v>145</v>
      </c>
      <c r="I40" s="186">
        <v>142</v>
      </c>
      <c r="J40" s="186">
        <v>152</v>
      </c>
      <c r="K40" s="186">
        <v>156</v>
      </c>
      <c r="L40" s="186">
        <v>190</v>
      </c>
      <c r="M40" s="186">
        <v>200</v>
      </c>
      <c r="N40" s="186">
        <v>201</v>
      </c>
      <c r="O40" s="186">
        <v>332.21</v>
      </c>
      <c r="P40" s="186">
        <v>257</v>
      </c>
      <c r="Q40" s="186">
        <v>293.57</v>
      </c>
      <c r="R40" s="186">
        <v>229.99</v>
      </c>
    </row>
    <row r="41" spans="2:18" ht="21" customHeight="1">
      <c r="B41" s="182"/>
      <c r="C41" s="182" t="s">
        <v>131</v>
      </c>
      <c r="D41" s="182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8" ht="21" customHeight="1">
      <c r="B42" s="188" t="s">
        <v>130</v>
      </c>
      <c r="C42" s="188" t="s">
        <v>174</v>
      </c>
      <c r="D42" s="652" t="s">
        <v>467</v>
      </c>
      <c r="E42" s="186">
        <v>128.76</v>
      </c>
      <c r="F42" s="186">
        <v>177.5</v>
      </c>
      <c r="G42" s="186">
        <v>158.5</v>
      </c>
      <c r="H42" s="186">
        <v>245</v>
      </c>
      <c r="I42" s="186">
        <v>209</v>
      </c>
      <c r="J42" s="186">
        <v>211.5</v>
      </c>
      <c r="K42" s="186">
        <v>215</v>
      </c>
      <c r="L42" s="186">
        <v>145</v>
      </c>
      <c r="M42" s="186">
        <v>165.5</v>
      </c>
      <c r="N42" s="186">
        <v>169</v>
      </c>
      <c r="O42" s="186">
        <v>169</v>
      </c>
      <c r="P42" s="186">
        <v>173</v>
      </c>
      <c r="Q42" s="186">
        <v>163.51</v>
      </c>
      <c r="R42" s="186">
        <v>198</v>
      </c>
    </row>
    <row r="43" spans="2:18" s="180" customFormat="1" ht="21" customHeight="1">
      <c r="B43" s="182"/>
      <c r="C43" s="188" t="s">
        <v>175</v>
      </c>
      <c r="D43" s="652"/>
      <c r="E43" s="186">
        <v>77</v>
      </c>
      <c r="F43" s="186">
        <v>69.39</v>
      </c>
      <c r="G43" s="186">
        <v>75.02</v>
      </c>
      <c r="H43" s="186">
        <v>61.68</v>
      </c>
      <c r="I43" s="186">
        <v>68.72</v>
      </c>
      <c r="J43" s="186">
        <v>81.47</v>
      </c>
      <c r="K43" s="186">
        <v>82.21</v>
      </c>
      <c r="L43" s="186">
        <v>97.83</v>
      </c>
      <c r="M43" s="186">
        <v>96.29</v>
      </c>
      <c r="N43" s="186">
        <v>90.12</v>
      </c>
      <c r="O43" s="186">
        <v>88.97</v>
      </c>
      <c r="P43" s="186">
        <v>75.680000000000007</v>
      </c>
      <c r="Q43" s="186">
        <v>87.27</v>
      </c>
      <c r="R43" s="186">
        <v>70.23</v>
      </c>
    </row>
    <row r="44" spans="2:18" ht="21" customHeight="1">
      <c r="B44" s="182"/>
      <c r="C44" s="182" t="s">
        <v>156</v>
      </c>
      <c r="D44" s="182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</row>
    <row r="45" spans="2:18" ht="21" customHeight="1">
      <c r="B45" s="188" t="s">
        <v>130</v>
      </c>
      <c r="C45" s="188" t="s">
        <v>92</v>
      </c>
      <c r="D45" s="652" t="s">
        <v>467</v>
      </c>
      <c r="E45" s="186">
        <v>13.86</v>
      </c>
      <c r="F45" s="186">
        <v>14.37</v>
      </c>
      <c r="G45" s="186">
        <v>13.73</v>
      </c>
      <c r="H45" s="186">
        <v>15.45</v>
      </c>
      <c r="I45" s="186">
        <v>16.53</v>
      </c>
      <c r="J45" s="186">
        <v>17.18</v>
      </c>
      <c r="K45" s="186">
        <v>24.58</v>
      </c>
      <c r="L45" s="186">
        <v>22.58</v>
      </c>
      <c r="M45" s="186">
        <v>24.67</v>
      </c>
      <c r="N45" s="186">
        <v>24.67</v>
      </c>
      <c r="O45" s="186">
        <v>25.65</v>
      </c>
      <c r="P45" s="186">
        <v>24.67</v>
      </c>
      <c r="Q45" s="186">
        <v>24.67</v>
      </c>
      <c r="R45" s="186">
        <v>32.81</v>
      </c>
    </row>
    <row r="46" spans="2:18" ht="21" customHeight="1">
      <c r="B46" s="182"/>
      <c r="C46" s="188" t="s">
        <v>21</v>
      </c>
      <c r="D46" s="652"/>
      <c r="E46" s="186">
        <v>113.83</v>
      </c>
      <c r="F46" s="186">
        <v>99.77</v>
      </c>
      <c r="G46" s="186">
        <v>62.95</v>
      </c>
      <c r="H46" s="186">
        <v>71.900000000000006</v>
      </c>
      <c r="I46" s="186">
        <v>89.41</v>
      </c>
      <c r="J46" s="186">
        <v>88.97</v>
      </c>
      <c r="K46" s="186">
        <v>111.31</v>
      </c>
      <c r="L46" s="186">
        <v>125.44</v>
      </c>
      <c r="M46" s="186">
        <v>130.68</v>
      </c>
      <c r="N46" s="186">
        <v>186.16</v>
      </c>
      <c r="O46" s="186">
        <v>145.61000000000001</v>
      </c>
      <c r="P46" s="186">
        <v>199.55</v>
      </c>
      <c r="Q46" s="186">
        <v>195.22</v>
      </c>
      <c r="R46" s="186">
        <v>181.67</v>
      </c>
    </row>
    <row r="47" spans="2:18" ht="21" customHeight="1">
      <c r="B47" s="182"/>
      <c r="C47" s="188" t="s">
        <v>20</v>
      </c>
      <c r="D47" s="652"/>
      <c r="E47" s="186">
        <v>159.28</v>
      </c>
      <c r="F47" s="186">
        <v>148.22999999999999</v>
      </c>
      <c r="G47" s="186">
        <v>113.83</v>
      </c>
      <c r="H47" s="186">
        <v>118.73</v>
      </c>
      <c r="I47" s="186">
        <v>119.13</v>
      </c>
      <c r="J47" s="186">
        <v>105.62</v>
      </c>
      <c r="K47" s="186">
        <v>124.5</v>
      </c>
      <c r="L47" s="186">
        <v>108.92</v>
      </c>
      <c r="M47" s="186">
        <v>139.85</v>
      </c>
      <c r="N47" s="186">
        <v>205.19</v>
      </c>
      <c r="O47" s="186">
        <v>179.79</v>
      </c>
      <c r="P47" s="186">
        <v>219.47</v>
      </c>
      <c r="Q47" s="186">
        <v>198.42</v>
      </c>
      <c r="R47" s="186">
        <v>189.27</v>
      </c>
    </row>
    <row r="48" spans="2:18" ht="3" customHeight="1">
      <c r="B48" s="182"/>
      <c r="C48" s="188"/>
      <c r="D48" s="182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</row>
    <row r="49" spans="2:18" ht="21" customHeight="1">
      <c r="B49" s="182"/>
      <c r="C49" s="182" t="s">
        <v>132</v>
      </c>
      <c r="D49" s="286" t="s">
        <v>467</v>
      </c>
      <c r="E49" s="186">
        <v>112.21</v>
      </c>
      <c r="F49" s="186">
        <v>201.06</v>
      </c>
      <c r="G49" s="186">
        <v>186.62</v>
      </c>
      <c r="H49" s="186">
        <v>157.79</v>
      </c>
      <c r="I49" s="186">
        <v>89.93</v>
      </c>
      <c r="J49" s="186">
        <v>103.06</v>
      </c>
      <c r="K49" s="186">
        <v>108.3</v>
      </c>
      <c r="L49" s="186">
        <v>100.35</v>
      </c>
      <c r="M49" s="186">
        <v>102</v>
      </c>
      <c r="N49" s="186">
        <v>108.39</v>
      </c>
      <c r="O49" s="186">
        <v>114.17</v>
      </c>
      <c r="P49" s="186">
        <v>124.97</v>
      </c>
      <c r="Q49" s="186">
        <v>111.88</v>
      </c>
      <c r="R49" s="186">
        <v>121.42</v>
      </c>
    </row>
    <row r="50" spans="2:18" ht="21" customHeight="1">
      <c r="B50" s="184" t="s">
        <v>279</v>
      </c>
      <c r="C50" s="182"/>
      <c r="D50" s="182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6"/>
      <c r="P50" s="186"/>
    </row>
    <row r="51" spans="2:18" s="13" customFormat="1" ht="21" customHeight="1">
      <c r="B51" s="188" t="s">
        <v>130</v>
      </c>
      <c r="C51" s="190" t="s">
        <v>207</v>
      </c>
      <c r="D51" s="652" t="s">
        <v>467</v>
      </c>
      <c r="E51" s="186">
        <v>104.94</v>
      </c>
      <c r="F51" s="186">
        <v>73.63</v>
      </c>
      <c r="G51" s="186">
        <v>80.599999999999994</v>
      </c>
      <c r="H51" s="186">
        <v>79.2</v>
      </c>
      <c r="I51" s="186">
        <v>76.599999999999994</v>
      </c>
      <c r="J51" s="186">
        <v>73.3</v>
      </c>
      <c r="K51" s="186">
        <v>93</v>
      </c>
      <c r="L51" s="186">
        <v>115.8</v>
      </c>
      <c r="M51" s="186">
        <v>70.25</v>
      </c>
      <c r="N51" s="186">
        <v>83.95</v>
      </c>
      <c r="O51" s="186">
        <v>109</v>
      </c>
      <c r="P51" s="186">
        <v>100.8</v>
      </c>
      <c r="Q51" s="186">
        <v>101.2</v>
      </c>
      <c r="R51" s="186">
        <v>120.7</v>
      </c>
    </row>
    <row r="52" spans="2:18" ht="21" customHeight="1">
      <c r="C52" s="190" t="s">
        <v>297</v>
      </c>
      <c r="D52" s="652"/>
      <c r="E52" s="186">
        <v>184.05</v>
      </c>
      <c r="F52" s="186">
        <v>158.24</v>
      </c>
      <c r="G52" s="186">
        <v>157.47</v>
      </c>
      <c r="H52" s="186">
        <v>92.53</v>
      </c>
      <c r="I52" s="186">
        <v>98.15</v>
      </c>
      <c r="J52" s="186">
        <v>101.58</v>
      </c>
      <c r="K52" s="186">
        <v>129.46</v>
      </c>
      <c r="L52" s="186">
        <v>113.33</v>
      </c>
      <c r="M52" s="186">
        <v>86.46</v>
      </c>
      <c r="N52" s="186">
        <v>91.08</v>
      </c>
      <c r="O52" s="186">
        <v>78.27</v>
      </c>
      <c r="P52" s="186">
        <v>94.2</v>
      </c>
      <c r="Q52" s="186">
        <v>131.38999999999999</v>
      </c>
      <c r="R52" s="186">
        <v>140.97</v>
      </c>
    </row>
    <row r="53" spans="2:18" ht="21" customHeight="1">
      <c r="C53" s="190"/>
      <c r="D53" s="287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  <row r="54" spans="2:18" ht="21" customHeight="1">
      <c r="B54" s="184" t="s">
        <v>176</v>
      </c>
      <c r="E54" s="178"/>
      <c r="G54" s="21"/>
    </row>
    <row r="55" spans="2:18" ht="21" customHeight="1">
      <c r="B55" s="188" t="s">
        <v>130</v>
      </c>
      <c r="C55" s="288" t="s">
        <v>542</v>
      </c>
      <c r="D55" s="286" t="s">
        <v>470</v>
      </c>
      <c r="E55" s="289">
        <v>1190</v>
      </c>
      <c r="F55" s="289">
        <v>1196.3499999999999</v>
      </c>
      <c r="G55" s="289">
        <v>1196.3499999999999</v>
      </c>
      <c r="H55" s="289">
        <v>1108.5</v>
      </c>
      <c r="I55" s="289">
        <v>1003.75</v>
      </c>
      <c r="J55" s="289">
        <v>1282.5</v>
      </c>
      <c r="K55" s="289">
        <v>1081.75</v>
      </c>
      <c r="L55" s="289">
        <v>1081.75</v>
      </c>
      <c r="M55" s="289">
        <v>1166.9100000000001</v>
      </c>
      <c r="N55" s="289">
        <v>1114.56</v>
      </c>
      <c r="O55" s="289">
        <v>1047</v>
      </c>
      <c r="P55" s="289">
        <v>1059.75</v>
      </c>
      <c r="Q55" s="289">
        <v>1101.5</v>
      </c>
      <c r="R55" s="289">
        <v>1164.25</v>
      </c>
    </row>
    <row r="56" spans="2:18" ht="21" customHeight="1">
      <c r="B56" s="181" t="s">
        <v>274</v>
      </c>
      <c r="C56" s="185"/>
      <c r="D56" s="185"/>
      <c r="E56" s="185"/>
      <c r="F56" s="183"/>
      <c r="G56" s="183"/>
      <c r="H56" s="183"/>
      <c r="I56" s="183"/>
      <c r="J56" s="183"/>
      <c r="K56" s="183"/>
      <c r="L56" s="183"/>
      <c r="M56" s="183"/>
      <c r="N56" s="183"/>
    </row>
    <row r="57" spans="2:18" ht="21" customHeight="1">
      <c r="B57" s="184" t="s">
        <v>134</v>
      </c>
      <c r="C57" s="182"/>
      <c r="D57" s="285" t="s">
        <v>469</v>
      </c>
      <c r="E57" s="290">
        <v>11.6</v>
      </c>
      <c r="F57" s="290">
        <v>10.29</v>
      </c>
      <c r="G57" s="290">
        <v>11.41</v>
      </c>
      <c r="H57" s="290">
        <v>11.63</v>
      </c>
      <c r="I57" s="290">
        <v>8.76</v>
      </c>
      <c r="J57" s="290">
        <v>8.76</v>
      </c>
      <c r="K57" s="290">
        <v>10.28</v>
      </c>
      <c r="L57" s="290">
        <v>10.28</v>
      </c>
      <c r="M57" s="290">
        <v>12.35</v>
      </c>
      <c r="N57" s="290">
        <v>11.91</v>
      </c>
      <c r="O57" s="289">
        <v>11.84</v>
      </c>
      <c r="P57" s="289">
        <v>11.3</v>
      </c>
      <c r="Q57" s="289">
        <v>15.77</v>
      </c>
      <c r="R57" s="289">
        <v>20.73</v>
      </c>
    </row>
    <row r="58" spans="2:18" ht="3" customHeight="1">
      <c r="B58" s="184"/>
      <c r="C58" s="182"/>
      <c r="D58" s="182"/>
      <c r="E58" s="290"/>
      <c r="F58" s="290"/>
      <c r="G58" s="290"/>
      <c r="H58" s="290"/>
      <c r="I58" s="290"/>
      <c r="J58" s="290"/>
      <c r="K58" s="290"/>
      <c r="L58" s="290"/>
      <c r="M58" s="290"/>
    </row>
    <row r="59" spans="2:18" ht="21" customHeight="1">
      <c r="B59" s="184" t="s">
        <v>178</v>
      </c>
      <c r="C59" s="182"/>
      <c r="D59" s="652" t="s">
        <v>467</v>
      </c>
      <c r="E59" s="290">
        <v>50</v>
      </c>
      <c r="F59" s="290">
        <v>50</v>
      </c>
      <c r="G59" s="290">
        <v>50.44</v>
      </c>
      <c r="H59" s="290">
        <v>51</v>
      </c>
      <c r="I59" s="290">
        <v>50.76</v>
      </c>
      <c r="J59" s="290">
        <v>51</v>
      </c>
      <c r="K59" s="290">
        <v>51</v>
      </c>
      <c r="L59" s="290">
        <v>51</v>
      </c>
      <c r="M59" s="290">
        <v>51</v>
      </c>
      <c r="N59" s="290">
        <v>51</v>
      </c>
      <c r="O59" s="290">
        <v>50.76</v>
      </c>
      <c r="P59" s="290">
        <v>50.83</v>
      </c>
      <c r="Q59" s="290">
        <v>51</v>
      </c>
      <c r="R59" s="290">
        <v>50.91</v>
      </c>
    </row>
    <row r="60" spans="2:18" ht="21" customHeight="1">
      <c r="B60" s="184" t="s">
        <v>186</v>
      </c>
      <c r="C60" s="182"/>
      <c r="D60" s="652"/>
      <c r="E60" s="290">
        <v>800</v>
      </c>
      <c r="F60" s="415">
        <v>1000</v>
      </c>
      <c r="G60" s="415">
        <v>1000</v>
      </c>
      <c r="H60" s="415">
        <v>1000</v>
      </c>
      <c r="I60" s="415">
        <v>1000</v>
      </c>
      <c r="J60" s="415">
        <v>1000</v>
      </c>
      <c r="K60" s="415">
        <v>1000</v>
      </c>
      <c r="L60" s="415">
        <v>1000</v>
      </c>
      <c r="M60" s="415">
        <v>1000</v>
      </c>
      <c r="N60" s="290">
        <v>900</v>
      </c>
      <c r="O60" s="290">
        <v>600</v>
      </c>
      <c r="P60" s="290">
        <v>600</v>
      </c>
      <c r="Q60" s="290">
        <v>600</v>
      </c>
      <c r="R60" s="290">
        <v>600</v>
      </c>
    </row>
    <row r="61" spans="2:18" ht="9" customHeight="1">
      <c r="B61" s="184"/>
      <c r="C61" s="182"/>
      <c r="D61" s="287"/>
      <c r="E61" s="290"/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5"/>
      <c r="Q61" s="415"/>
      <c r="R61" s="415"/>
    </row>
    <row r="62" spans="2:18" ht="3" customHeight="1">
      <c r="B62" s="409"/>
      <c r="C62" s="410"/>
      <c r="D62" s="416"/>
      <c r="E62" s="417"/>
      <c r="F62" s="418"/>
      <c r="G62" s="418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</row>
    <row r="63" spans="2:18" ht="5.25" customHeight="1">
      <c r="E63" s="178"/>
    </row>
    <row r="64" spans="2:18" ht="12.75" customHeight="1">
      <c r="B64" s="648" t="s">
        <v>485</v>
      </c>
      <c r="C64" s="648"/>
      <c r="D64" s="648"/>
      <c r="E64" s="648"/>
      <c r="F64" s="648"/>
      <c r="G64" s="648"/>
      <c r="H64" s="648"/>
      <c r="I64" s="648"/>
      <c r="J64" s="648"/>
      <c r="K64" s="648"/>
      <c r="L64" s="648"/>
      <c r="M64" s="648"/>
      <c r="N64" s="648"/>
      <c r="O64" s="648"/>
      <c r="P64" s="648"/>
      <c r="Q64" s="648"/>
      <c r="R64" s="648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13">
    <mergeCell ref="B64:R64"/>
    <mergeCell ref="B4:D6"/>
    <mergeCell ref="D39:D40"/>
    <mergeCell ref="D42:D43"/>
    <mergeCell ref="B1:R1"/>
    <mergeCell ref="E4:R5"/>
    <mergeCell ref="D45:D47"/>
    <mergeCell ref="D51:D52"/>
    <mergeCell ref="D59:D60"/>
    <mergeCell ref="B8:C8"/>
    <mergeCell ref="D27:D33"/>
    <mergeCell ref="D35:D36"/>
    <mergeCell ref="D13:D25"/>
  </mergeCells>
  <hyperlinks>
    <hyperlink ref="T2" location="Indice!A1" tooltip="(voltar ao índice)" display="Indice!A1" xr:uid="{00000000-0004-0000-2400-000000000000}"/>
  </hyperlinks>
  <printOptions horizontalCentered="1"/>
  <pageMargins left="7.874015748031496E-2" right="7.874015748031496E-2" top="0.6692913385826772" bottom="7.874015748031496E-2" header="0" footer="0"/>
  <pageSetup paperSize="9" scale="56" firstPageNumber="9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3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0" customWidth="1"/>
    <col min="2" max="2" width="4.5703125" style="10" customWidth="1"/>
    <col min="3" max="3" width="40.85546875" style="10" customWidth="1"/>
    <col min="4" max="4" width="9.140625" style="10"/>
    <col min="5" max="5" width="14.5703125" style="10" customWidth="1"/>
    <col min="6" max="6" width="6.7109375" style="10" customWidth="1"/>
    <col min="7" max="7" width="14.5703125" style="10" bestFit="1" customWidth="1"/>
    <col min="8" max="16384" width="9.140625" style="10"/>
  </cols>
  <sheetData>
    <row r="1" spans="2:7" ht="21" customHeight="1">
      <c r="B1" s="523" t="s">
        <v>592</v>
      </c>
      <c r="C1" s="523"/>
      <c r="D1" s="523"/>
      <c r="E1" s="523"/>
    </row>
    <row r="2" spans="2:7" ht="21" customHeight="1">
      <c r="B2" s="108"/>
      <c r="C2" s="108"/>
      <c r="G2" s="430" t="s">
        <v>596</v>
      </c>
    </row>
    <row r="3" spans="2:7" s="14" customFormat="1" ht="11.25" customHeight="1">
      <c r="B3" s="32" t="s">
        <v>222</v>
      </c>
      <c r="C3" s="108"/>
      <c r="D3" s="108"/>
      <c r="E3" s="32">
        <v>2015</v>
      </c>
      <c r="F3" s="108"/>
    </row>
    <row r="4" spans="2:7" s="15" customFormat="1" ht="21" customHeight="1">
      <c r="B4" s="548" t="s">
        <v>69</v>
      </c>
      <c r="C4" s="548"/>
      <c r="D4" s="524"/>
      <c r="E4" s="483" t="s">
        <v>206</v>
      </c>
      <c r="F4" s="10"/>
    </row>
    <row r="5" spans="2:7" ht="21" customHeight="1">
      <c r="B5" s="83" t="s">
        <v>309</v>
      </c>
      <c r="C5" s="13"/>
      <c r="D5" s="657">
        <v>32315</v>
      </c>
      <c r="E5" s="657"/>
    </row>
    <row r="6" spans="2:7" ht="21" customHeight="1">
      <c r="B6" s="28" t="s">
        <v>197</v>
      </c>
      <c r="C6" s="13"/>
      <c r="D6" s="657">
        <v>15354</v>
      </c>
      <c r="E6" s="657"/>
    </row>
    <row r="7" spans="2:7" ht="21" customHeight="1">
      <c r="B7" s="29" t="s">
        <v>248</v>
      </c>
      <c r="C7" s="30"/>
      <c r="D7" s="565">
        <v>15223</v>
      </c>
      <c r="E7" s="565"/>
    </row>
    <row r="8" spans="2:7" ht="21" customHeight="1">
      <c r="B8" s="29" t="s">
        <v>302</v>
      </c>
      <c r="C8" s="30"/>
      <c r="D8" s="565">
        <v>131</v>
      </c>
      <c r="E8" s="565"/>
    </row>
    <row r="9" spans="2:7" ht="21" customHeight="1">
      <c r="B9" s="28" t="s">
        <v>198</v>
      </c>
      <c r="C9" s="23"/>
      <c r="E9" s="263">
        <v>16961</v>
      </c>
    </row>
    <row r="10" spans="2:7" ht="21" customHeight="1">
      <c r="B10" s="29" t="s">
        <v>199</v>
      </c>
      <c r="C10" s="16"/>
      <c r="D10" s="565">
        <v>16829</v>
      </c>
      <c r="E10" s="565"/>
    </row>
    <row r="11" spans="2:7" ht="21" customHeight="1">
      <c r="B11" s="31" t="s">
        <v>200</v>
      </c>
      <c r="C11" s="30"/>
      <c r="D11" s="565">
        <v>7295</v>
      </c>
      <c r="E11" s="565"/>
    </row>
    <row r="12" spans="2:7" ht="21" customHeight="1">
      <c r="B12" s="31" t="s">
        <v>201</v>
      </c>
      <c r="C12" s="30"/>
      <c r="D12" s="565">
        <v>4120</v>
      </c>
      <c r="E12" s="565"/>
    </row>
    <row r="13" spans="2:7" ht="21" customHeight="1">
      <c r="B13" s="31" t="s">
        <v>202</v>
      </c>
      <c r="C13" s="30"/>
      <c r="D13" s="565">
        <v>2384</v>
      </c>
      <c r="E13" s="565"/>
    </row>
    <row r="14" spans="2:7" ht="21" customHeight="1">
      <c r="B14" s="31" t="s">
        <v>203</v>
      </c>
      <c r="C14" s="30"/>
      <c r="D14" s="565">
        <v>1020</v>
      </c>
      <c r="E14" s="565"/>
    </row>
    <row r="15" spans="2:7" ht="21" customHeight="1">
      <c r="B15" s="31" t="s">
        <v>204</v>
      </c>
      <c r="C15" s="30"/>
      <c r="D15" s="565">
        <v>2009</v>
      </c>
      <c r="E15" s="565"/>
    </row>
    <row r="16" spans="2:7" ht="21" customHeight="1">
      <c r="B16" s="29" t="s">
        <v>303</v>
      </c>
      <c r="C16" s="16"/>
      <c r="D16" s="565">
        <v>69</v>
      </c>
      <c r="E16" s="565"/>
    </row>
    <row r="17" spans="2:5" ht="21" customHeight="1">
      <c r="B17" s="29" t="s">
        <v>205</v>
      </c>
      <c r="C17" s="16"/>
      <c r="D17" s="565">
        <v>63</v>
      </c>
      <c r="E17" s="565"/>
    </row>
    <row r="18" spans="2:5" ht="9" customHeight="1">
      <c r="B18" s="29"/>
      <c r="C18" s="16"/>
      <c r="D18" s="208"/>
      <c r="E18" s="208"/>
    </row>
    <row r="19" spans="2:5" ht="3" customHeight="1">
      <c r="B19" s="329"/>
      <c r="C19" s="419"/>
      <c r="D19" s="294"/>
      <c r="E19" s="294"/>
    </row>
    <row r="20" spans="2:5" ht="5.25" customHeight="1">
      <c r="B20" s="29"/>
      <c r="C20" s="16"/>
      <c r="D20" s="208"/>
      <c r="E20" s="208"/>
    </row>
    <row r="21" spans="2:5" ht="21" customHeight="1">
      <c r="B21" s="656" t="s">
        <v>486</v>
      </c>
      <c r="C21" s="656"/>
      <c r="D21" s="656"/>
      <c r="E21" s="656"/>
    </row>
    <row r="22" spans="2:5" ht="12.75" customHeight="1">
      <c r="B22" s="654"/>
      <c r="C22" s="654"/>
    </row>
    <row r="23" spans="2:5" ht="12.75" customHeight="1">
      <c r="B23" s="654"/>
      <c r="C23" s="655"/>
    </row>
    <row r="24" spans="2:5" ht="12.75" customHeight="1">
      <c r="B24" s="15"/>
      <c r="C24" s="653"/>
    </row>
    <row r="25" spans="2:5">
      <c r="B25" s="15"/>
      <c r="C25" s="653"/>
    </row>
    <row r="26" spans="2:5">
      <c r="B26" s="11"/>
      <c r="C26" s="11"/>
    </row>
  </sheetData>
  <mergeCells count="18">
    <mergeCell ref="B1:E1"/>
    <mergeCell ref="D10:E10"/>
    <mergeCell ref="D11:E11"/>
    <mergeCell ref="D12:E12"/>
    <mergeCell ref="D13:E13"/>
    <mergeCell ref="B4:D4"/>
    <mergeCell ref="D14:E14"/>
    <mergeCell ref="D5:E5"/>
    <mergeCell ref="D6:E6"/>
    <mergeCell ref="D7:E7"/>
    <mergeCell ref="D8:E8"/>
    <mergeCell ref="D15:E15"/>
    <mergeCell ref="C24:C25"/>
    <mergeCell ref="B22:C22"/>
    <mergeCell ref="B23:C23"/>
    <mergeCell ref="D16:E16"/>
    <mergeCell ref="D17:E17"/>
    <mergeCell ref="B21:E21"/>
  </mergeCells>
  <phoneticPr fontId="0" type="noConversion"/>
  <hyperlinks>
    <hyperlink ref="G2" location="Indice!A1" tooltip="(voltar ao índice)" display="Indice!A1" xr:uid="{00000000-0004-0000-2500-000000000000}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9A9-D7D6-4D65-BD4B-09A4E031AAA7}">
  <sheetPr codeName="Folha39"/>
  <dimension ref="B1:J28"/>
  <sheetViews>
    <sheetView showGridLines="0" zoomScaleNormal="100" workbookViewId="0">
      <selection activeCell="J2" sqref="J2"/>
    </sheetView>
  </sheetViews>
  <sheetFormatPr defaultRowHeight="11.25"/>
  <cols>
    <col min="1" max="1" width="6.7109375" style="14" customWidth="1"/>
    <col min="2" max="2" width="38.28515625" style="14" customWidth="1"/>
    <col min="3" max="8" width="11.85546875" style="14" customWidth="1"/>
    <col min="9" max="9" width="6.7109375" style="14" customWidth="1"/>
    <col min="10" max="10" width="14" style="14" bestFit="1" customWidth="1"/>
    <col min="11" max="258" width="9.140625" style="14"/>
    <col min="259" max="259" width="40.85546875" style="14" customWidth="1"/>
    <col min="260" max="261" width="0" style="14" hidden="1" customWidth="1"/>
    <col min="262" max="264" width="13" style="14" customWidth="1"/>
    <col min="265" max="514" width="9.140625" style="14"/>
    <col min="515" max="515" width="40.85546875" style="14" customWidth="1"/>
    <col min="516" max="517" width="0" style="14" hidden="1" customWidth="1"/>
    <col min="518" max="520" width="13" style="14" customWidth="1"/>
    <col min="521" max="770" width="9.140625" style="14"/>
    <col min="771" max="771" width="40.85546875" style="14" customWidth="1"/>
    <col min="772" max="773" width="0" style="14" hidden="1" customWidth="1"/>
    <col min="774" max="776" width="13" style="14" customWidth="1"/>
    <col min="777" max="1026" width="9.140625" style="14"/>
    <col min="1027" max="1027" width="40.85546875" style="14" customWidth="1"/>
    <col min="1028" max="1029" width="0" style="14" hidden="1" customWidth="1"/>
    <col min="1030" max="1032" width="13" style="14" customWidth="1"/>
    <col min="1033" max="1282" width="9.140625" style="14"/>
    <col min="1283" max="1283" width="40.85546875" style="14" customWidth="1"/>
    <col min="1284" max="1285" width="0" style="14" hidden="1" customWidth="1"/>
    <col min="1286" max="1288" width="13" style="14" customWidth="1"/>
    <col min="1289" max="1538" width="9.140625" style="14"/>
    <col min="1539" max="1539" width="40.85546875" style="14" customWidth="1"/>
    <col min="1540" max="1541" width="0" style="14" hidden="1" customWidth="1"/>
    <col min="1542" max="1544" width="13" style="14" customWidth="1"/>
    <col min="1545" max="1794" width="9.140625" style="14"/>
    <col min="1795" max="1795" width="40.85546875" style="14" customWidth="1"/>
    <col min="1796" max="1797" width="0" style="14" hidden="1" customWidth="1"/>
    <col min="1798" max="1800" width="13" style="14" customWidth="1"/>
    <col min="1801" max="2050" width="9.140625" style="14"/>
    <col min="2051" max="2051" width="40.85546875" style="14" customWidth="1"/>
    <col min="2052" max="2053" width="0" style="14" hidden="1" customWidth="1"/>
    <col min="2054" max="2056" width="13" style="14" customWidth="1"/>
    <col min="2057" max="2306" width="9.140625" style="14"/>
    <col min="2307" max="2307" width="40.85546875" style="14" customWidth="1"/>
    <col min="2308" max="2309" width="0" style="14" hidden="1" customWidth="1"/>
    <col min="2310" max="2312" width="13" style="14" customWidth="1"/>
    <col min="2313" max="2562" width="9.140625" style="14"/>
    <col min="2563" max="2563" width="40.85546875" style="14" customWidth="1"/>
    <col min="2564" max="2565" width="0" style="14" hidden="1" customWidth="1"/>
    <col min="2566" max="2568" width="13" style="14" customWidth="1"/>
    <col min="2569" max="2818" width="9.140625" style="14"/>
    <col min="2819" max="2819" width="40.85546875" style="14" customWidth="1"/>
    <col min="2820" max="2821" width="0" style="14" hidden="1" customWidth="1"/>
    <col min="2822" max="2824" width="13" style="14" customWidth="1"/>
    <col min="2825" max="3074" width="9.140625" style="14"/>
    <col min="3075" max="3075" width="40.85546875" style="14" customWidth="1"/>
    <col min="3076" max="3077" width="0" style="14" hidden="1" customWidth="1"/>
    <col min="3078" max="3080" width="13" style="14" customWidth="1"/>
    <col min="3081" max="3330" width="9.140625" style="14"/>
    <col min="3331" max="3331" width="40.85546875" style="14" customWidth="1"/>
    <col min="3332" max="3333" width="0" style="14" hidden="1" customWidth="1"/>
    <col min="3334" max="3336" width="13" style="14" customWidth="1"/>
    <col min="3337" max="3586" width="9.140625" style="14"/>
    <col min="3587" max="3587" width="40.85546875" style="14" customWidth="1"/>
    <col min="3588" max="3589" width="0" style="14" hidden="1" customWidth="1"/>
    <col min="3590" max="3592" width="13" style="14" customWidth="1"/>
    <col min="3593" max="3842" width="9.140625" style="14"/>
    <col min="3843" max="3843" width="40.85546875" style="14" customWidth="1"/>
    <col min="3844" max="3845" width="0" style="14" hidden="1" customWidth="1"/>
    <col min="3846" max="3848" width="13" style="14" customWidth="1"/>
    <col min="3849" max="4098" width="9.140625" style="14"/>
    <col min="4099" max="4099" width="40.85546875" style="14" customWidth="1"/>
    <col min="4100" max="4101" width="0" style="14" hidden="1" customWidth="1"/>
    <col min="4102" max="4104" width="13" style="14" customWidth="1"/>
    <col min="4105" max="4354" width="9.140625" style="14"/>
    <col min="4355" max="4355" width="40.85546875" style="14" customWidth="1"/>
    <col min="4356" max="4357" width="0" style="14" hidden="1" customWidth="1"/>
    <col min="4358" max="4360" width="13" style="14" customWidth="1"/>
    <col min="4361" max="4610" width="9.140625" style="14"/>
    <col min="4611" max="4611" width="40.85546875" style="14" customWidth="1"/>
    <col min="4612" max="4613" width="0" style="14" hidden="1" customWidth="1"/>
    <col min="4614" max="4616" width="13" style="14" customWidth="1"/>
    <col min="4617" max="4866" width="9.140625" style="14"/>
    <col min="4867" max="4867" width="40.85546875" style="14" customWidth="1"/>
    <col min="4868" max="4869" width="0" style="14" hidden="1" customWidth="1"/>
    <col min="4870" max="4872" width="13" style="14" customWidth="1"/>
    <col min="4873" max="5122" width="9.140625" style="14"/>
    <col min="5123" max="5123" width="40.85546875" style="14" customWidth="1"/>
    <col min="5124" max="5125" width="0" style="14" hidden="1" customWidth="1"/>
    <col min="5126" max="5128" width="13" style="14" customWidth="1"/>
    <col min="5129" max="5378" width="9.140625" style="14"/>
    <col min="5379" max="5379" width="40.85546875" style="14" customWidth="1"/>
    <col min="5380" max="5381" width="0" style="14" hidden="1" customWidth="1"/>
    <col min="5382" max="5384" width="13" style="14" customWidth="1"/>
    <col min="5385" max="5634" width="9.140625" style="14"/>
    <col min="5635" max="5635" width="40.85546875" style="14" customWidth="1"/>
    <col min="5636" max="5637" width="0" style="14" hidden="1" customWidth="1"/>
    <col min="5638" max="5640" width="13" style="14" customWidth="1"/>
    <col min="5641" max="5890" width="9.140625" style="14"/>
    <col min="5891" max="5891" width="40.85546875" style="14" customWidth="1"/>
    <col min="5892" max="5893" width="0" style="14" hidden="1" customWidth="1"/>
    <col min="5894" max="5896" width="13" style="14" customWidth="1"/>
    <col min="5897" max="6146" width="9.140625" style="14"/>
    <col min="6147" max="6147" width="40.85546875" style="14" customWidth="1"/>
    <col min="6148" max="6149" width="0" style="14" hidden="1" customWidth="1"/>
    <col min="6150" max="6152" width="13" style="14" customWidth="1"/>
    <col min="6153" max="6402" width="9.140625" style="14"/>
    <col min="6403" max="6403" width="40.85546875" style="14" customWidth="1"/>
    <col min="6404" max="6405" width="0" style="14" hidden="1" customWidth="1"/>
    <col min="6406" max="6408" width="13" style="14" customWidth="1"/>
    <col min="6409" max="6658" width="9.140625" style="14"/>
    <col min="6659" max="6659" width="40.85546875" style="14" customWidth="1"/>
    <col min="6660" max="6661" width="0" style="14" hidden="1" customWidth="1"/>
    <col min="6662" max="6664" width="13" style="14" customWidth="1"/>
    <col min="6665" max="6914" width="9.140625" style="14"/>
    <col min="6915" max="6915" width="40.85546875" style="14" customWidth="1"/>
    <col min="6916" max="6917" width="0" style="14" hidden="1" customWidth="1"/>
    <col min="6918" max="6920" width="13" style="14" customWidth="1"/>
    <col min="6921" max="7170" width="9.140625" style="14"/>
    <col min="7171" max="7171" width="40.85546875" style="14" customWidth="1"/>
    <col min="7172" max="7173" width="0" style="14" hidden="1" customWidth="1"/>
    <col min="7174" max="7176" width="13" style="14" customWidth="1"/>
    <col min="7177" max="7426" width="9.140625" style="14"/>
    <col min="7427" max="7427" width="40.85546875" style="14" customWidth="1"/>
    <col min="7428" max="7429" width="0" style="14" hidden="1" customWidth="1"/>
    <col min="7430" max="7432" width="13" style="14" customWidth="1"/>
    <col min="7433" max="7682" width="9.140625" style="14"/>
    <col min="7683" max="7683" width="40.85546875" style="14" customWidth="1"/>
    <col min="7684" max="7685" width="0" style="14" hidden="1" customWidth="1"/>
    <col min="7686" max="7688" width="13" style="14" customWidth="1"/>
    <col min="7689" max="7938" width="9.140625" style="14"/>
    <col min="7939" max="7939" width="40.85546875" style="14" customWidth="1"/>
    <col min="7940" max="7941" width="0" style="14" hidden="1" customWidth="1"/>
    <col min="7942" max="7944" width="13" style="14" customWidth="1"/>
    <col min="7945" max="8194" width="9.140625" style="14"/>
    <col min="8195" max="8195" width="40.85546875" style="14" customWidth="1"/>
    <col min="8196" max="8197" width="0" style="14" hidden="1" customWidth="1"/>
    <col min="8198" max="8200" width="13" style="14" customWidth="1"/>
    <col min="8201" max="8450" width="9.140625" style="14"/>
    <col min="8451" max="8451" width="40.85546875" style="14" customWidth="1"/>
    <col min="8452" max="8453" width="0" style="14" hidden="1" customWidth="1"/>
    <col min="8454" max="8456" width="13" style="14" customWidth="1"/>
    <col min="8457" max="8706" width="9.140625" style="14"/>
    <col min="8707" max="8707" width="40.85546875" style="14" customWidth="1"/>
    <col min="8708" max="8709" width="0" style="14" hidden="1" customWidth="1"/>
    <col min="8710" max="8712" width="13" style="14" customWidth="1"/>
    <col min="8713" max="8962" width="9.140625" style="14"/>
    <col min="8963" max="8963" width="40.85546875" style="14" customWidth="1"/>
    <col min="8964" max="8965" width="0" style="14" hidden="1" customWidth="1"/>
    <col min="8966" max="8968" width="13" style="14" customWidth="1"/>
    <col min="8969" max="9218" width="9.140625" style="14"/>
    <col min="9219" max="9219" width="40.85546875" style="14" customWidth="1"/>
    <col min="9220" max="9221" width="0" style="14" hidden="1" customWidth="1"/>
    <col min="9222" max="9224" width="13" style="14" customWidth="1"/>
    <col min="9225" max="9474" width="9.140625" style="14"/>
    <col min="9475" max="9475" width="40.85546875" style="14" customWidth="1"/>
    <col min="9476" max="9477" width="0" style="14" hidden="1" customWidth="1"/>
    <col min="9478" max="9480" width="13" style="14" customWidth="1"/>
    <col min="9481" max="9730" width="9.140625" style="14"/>
    <col min="9731" max="9731" width="40.85546875" style="14" customWidth="1"/>
    <col min="9732" max="9733" width="0" style="14" hidden="1" customWidth="1"/>
    <col min="9734" max="9736" width="13" style="14" customWidth="1"/>
    <col min="9737" max="9986" width="9.140625" style="14"/>
    <col min="9987" max="9987" width="40.85546875" style="14" customWidth="1"/>
    <col min="9988" max="9989" width="0" style="14" hidden="1" customWidth="1"/>
    <col min="9990" max="9992" width="13" style="14" customWidth="1"/>
    <col min="9993" max="10242" width="9.140625" style="14"/>
    <col min="10243" max="10243" width="40.85546875" style="14" customWidth="1"/>
    <col min="10244" max="10245" width="0" style="14" hidden="1" customWidth="1"/>
    <col min="10246" max="10248" width="13" style="14" customWidth="1"/>
    <col min="10249" max="10498" width="9.140625" style="14"/>
    <col min="10499" max="10499" width="40.85546875" style="14" customWidth="1"/>
    <col min="10500" max="10501" width="0" style="14" hidden="1" customWidth="1"/>
    <col min="10502" max="10504" width="13" style="14" customWidth="1"/>
    <col min="10505" max="10754" width="9.140625" style="14"/>
    <col min="10755" max="10755" width="40.85546875" style="14" customWidth="1"/>
    <col min="10756" max="10757" width="0" style="14" hidden="1" customWidth="1"/>
    <col min="10758" max="10760" width="13" style="14" customWidth="1"/>
    <col min="10761" max="11010" width="9.140625" style="14"/>
    <col min="11011" max="11011" width="40.85546875" style="14" customWidth="1"/>
    <col min="11012" max="11013" width="0" style="14" hidden="1" customWidth="1"/>
    <col min="11014" max="11016" width="13" style="14" customWidth="1"/>
    <col min="11017" max="11266" width="9.140625" style="14"/>
    <col min="11267" max="11267" width="40.85546875" style="14" customWidth="1"/>
    <col min="11268" max="11269" width="0" style="14" hidden="1" customWidth="1"/>
    <col min="11270" max="11272" width="13" style="14" customWidth="1"/>
    <col min="11273" max="11522" width="9.140625" style="14"/>
    <col min="11523" max="11523" width="40.85546875" style="14" customWidth="1"/>
    <col min="11524" max="11525" width="0" style="14" hidden="1" customWidth="1"/>
    <col min="11526" max="11528" width="13" style="14" customWidth="1"/>
    <col min="11529" max="11778" width="9.140625" style="14"/>
    <col min="11779" max="11779" width="40.85546875" style="14" customWidth="1"/>
    <col min="11780" max="11781" width="0" style="14" hidden="1" customWidth="1"/>
    <col min="11782" max="11784" width="13" style="14" customWidth="1"/>
    <col min="11785" max="12034" width="9.140625" style="14"/>
    <col min="12035" max="12035" width="40.85546875" style="14" customWidth="1"/>
    <col min="12036" max="12037" width="0" style="14" hidden="1" customWidth="1"/>
    <col min="12038" max="12040" width="13" style="14" customWidth="1"/>
    <col min="12041" max="12290" width="9.140625" style="14"/>
    <col min="12291" max="12291" width="40.85546875" style="14" customWidth="1"/>
    <col min="12292" max="12293" width="0" style="14" hidden="1" customWidth="1"/>
    <col min="12294" max="12296" width="13" style="14" customWidth="1"/>
    <col min="12297" max="12546" width="9.140625" style="14"/>
    <col min="12547" max="12547" width="40.85546875" style="14" customWidth="1"/>
    <col min="12548" max="12549" width="0" style="14" hidden="1" customWidth="1"/>
    <col min="12550" max="12552" width="13" style="14" customWidth="1"/>
    <col min="12553" max="12802" width="9.140625" style="14"/>
    <col min="12803" max="12803" width="40.85546875" style="14" customWidth="1"/>
    <col min="12804" max="12805" width="0" style="14" hidden="1" customWidth="1"/>
    <col min="12806" max="12808" width="13" style="14" customWidth="1"/>
    <col min="12809" max="13058" width="9.140625" style="14"/>
    <col min="13059" max="13059" width="40.85546875" style="14" customWidth="1"/>
    <col min="13060" max="13061" width="0" style="14" hidden="1" customWidth="1"/>
    <col min="13062" max="13064" width="13" style="14" customWidth="1"/>
    <col min="13065" max="13314" width="9.140625" style="14"/>
    <col min="13315" max="13315" width="40.85546875" style="14" customWidth="1"/>
    <col min="13316" max="13317" width="0" style="14" hidden="1" customWidth="1"/>
    <col min="13318" max="13320" width="13" style="14" customWidth="1"/>
    <col min="13321" max="13570" width="9.140625" style="14"/>
    <col min="13571" max="13571" width="40.85546875" style="14" customWidth="1"/>
    <col min="13572" max="13573" width="0" style="14" hidden="1" customWidth="1"/>
    <col min="13574" max="13576" width="13" style="14" customWidth="1"/>
    <col min="13577" max="13826" width="9.140625" style="14"/>
    <col min="13827" max="13827" width="40.85546875" style="14" customWidth="1"/>
    <col min="13828" max="13829" width="0" style="14" hidden="1" customWidth="1"/>
    <col min="13830" max="13832" width="13" style="14" customWidth="1"/>
    <col min="13833" max="14082" width="9.140625" style="14"/>
    <col min="14083" max="14083" width="40.85546875" style="14" customWidth="1"/>
    <col min="14084" max="14085" width="0" style="14" hidden="1" customWidth="1"/>
    <col min="14086" max="14088" width="13" style="14" customWidth="1"/>
    <col min="14089" max="14338" width="9.140625" style="14"/>
    <col min="14339" max="14339" width="40.85546875" style="14" customWidth="1"/>
    <col min="14340" max="14341" width="0" style="14" hidden="1" customWidth="1"/>
    <col min="14342" max="14344" width="13" style="14" customWidth="1"/>
    <col min="14345" max="14594" width="9.140625" style="14"/>
    <col min="14595" max="14595" width="40.85546875" style="14" customWidth="1"/>
    <col min="14596" max="14597" width="0" style="14" hidden="1" customWidth="1"/>
    <col min="14598" max="14600" width="13" style="14" customWidth="1"/>
    <col min="14601" max="14850" width="9.140625" style="14"/>
    <col min="14851" max="14851" width="40.85546875" style="14" customWidth="1"/>
    <col min="14852" max="14853" width="0" style="14" hidden="1" customWidth="1"/>
    <col min="14854" max="14856" width="13" style="14" customWidth="1"/>
    <col min="14857" max="15106" width="9.140625" style="14"/>
    <col min="15107" max="15107" width="40.85546875" style="14" customWidth="1"/>
    <col min="15108" max="15109" width="0" style="14" hidden="1" customWidth="1"/>
    <col min="15110" max="15112" width="13" style="14" customWidth="1"/>
    <col min="15113" max="15362" width="9.140625" style="14"/>
    <col min="15363" max="15363" width="40.85546875" style="14" customWidth="1"/>
    <col min="15364" max="15365" width="0" style="14" hidden="1" customWidth="1"/>
    <col min="15366" max="15368" width="13" style="14" customWidth="1"/>
    <col min="15369" max="15618" width="9.140625" style="14"/>
    <col min="15619" max="15619" width="40.85546875" style="14" customWidth="1"/>
    <col min="15620" max="15621" width="0" style="14" hidden="1" customWidth="1"/>
    <col min="15622" max="15624" width="13" style="14" customWidth="1"/>
    <col min="15625" max="15874" width="9.140625" style="14"/>
    <col min="15875" max="15875" width="40.85546875" style="14" customWidth="1"/>
    <col min="15876" max="15877" width="0" style="14" hidden="1" customWidth="1"/>
    <col min="15878" max="15880" width="13" style="14" customWidth="1"/>
    <col min="15881" max="16130" width="9.140625" style="14"/>
    <col min="16131" max="16131" width="40.85546875" style="14" customWidth="1"/>
    <col min="16132" max="16133" width="0" style="14" hidden="1" customWidth="1"/>
    <col min="16134" max="16136" width="13" style="14" customWidth="1"/>
    <col min="16137" max="16384" width="9.140625" style="14"/>
  </cols>
  <sheetData>
    <row r="1" spans="2:10" ht="21" customHeight="1">
      <c r="B1" s="523" t="s">
        <v>589</v>
      </c>
      <c r="C1" s="523"/>
      <c r="D1" s="523"/>
      <c r="E1" s="523"/>
      <c r="F1" s="523"/>
      <c r="G1" s="523"/>
      <c r="H1" s="523"/>
    </row>
    <row r="2" spans="2:10" ht="21" customHeight="1">
      <c r="B2" s="108"/>
      <c r="C2" s="108"/>
      <c r="D2" s="108"/>
      <c r="J2" s="430" t="s">
        <v>596</v>
      </c>
    </row>
    <row r="3" spans="2:10" ht="21" customHeight="1">
      <c r="B3" s="32" t="s">
        <v>222</v>
      </c>
      <c r="C3" s="108"/>
      <c r="D3" s="108"/>
      <c r="E3" s="108"/>
      <c r="F3" s="108"/>
      <c r="H3" s="20" t="s">
        <v>232</v>
      </c>
    </row>
    <row r="4" spans="2:10" s="480" customFormat="1" ht="21" customHeight="1">
      <c r="B4" s="659" t="s">
        <v>69</v>
      </c>
      <c r="C4" s="661" t="s">
        <v>73</v>
      </c>
      <c r="D4" s="662"/>
      <c r="E4" s="662"/>
      <c r="F4" s="662"/>
      <c r="G4" s="662"/>
      <c r="H4" s="662"/>
    </row>
    <row r="5" spans="2:10" s="482" customFormat="1" ht="21" customHeight="1">
      <c r="B5" s="660"/>
      <c r="C5" s="488">
        <v>2010</v>
      </c>
      <c r="D5" s="488">
        <v>2015</v>
      </c>
      <c r="E5" s="489">
        <v>2020</v>
      </c>
      <c r="F5" s="489">
        <v>2021</v>
      </c>
      <c r="G5" s="489">
        <v>2022</v>
      </c>
      <c r="H5" s="489">
        <v>2023</v>
      </c>
    </row>
    <row r="6" spans="2:10" ht="21" customHeight="1">
      <c r="B6" s="83" t="s">
        <v>588</v>
      </c>
      <c r="C6" s="116">
        <v>1968</v>
      </c>
      <c r="D6" s="116">
        <v>2120</v>
      </c>
      <c r="E6" s="116">
        <v>2280</v>
      </c>
      <c r="F6" s="116">
        <v>2319</v>
      </c>
      <c r="G6" s="490">
        <v>2338</v>
      </c>
      <c r="H6" s="490">
        <v>2382</v>
      </c>
    </row>
    <row r="7" spans="2:10" ht="21" customHeight="1">
      <c r="B7" s="84" t="s">
        <v>558</v>
      </c>
      <c r="C7" s="119">
        <v>1860</v>
      </c>
      <c r="D7" s="119">
        <v>2018</v>
      </c>
      <c r="E7" s="119">
        <v>2175</v>
      </c>
      <c r="F7" s="119">
        <v>2218</v>
      </c>
      <c r="G7" s="487">
        <f>+F7+18</f>
        <v>2236</v>
      </c>
      <c r="H7" s="487">
        <v>2279</v>
      </c>
    </row>
    <row r="8" spans="2:10" ht="21" customHeight="1">
      <c r="B8" s="84" t="s">
        <v>556</v>
      </c>
      <c r="C8" s="119">
        <v>108</v>
      </c>
      <c r="D8" s="119">
        <v>102</v>
      </c>
      <c r="E8" s="119">
        <v>105</v>
      </c>
      <c r="F8" s="119">
        <v>101</v>
      </c>
      <c r="G8" s="487">
        <v>102</v>
      </c>
      <c r="H8" s="487">
        <v>103</v>
      </c>
    </row>
    <row r="9" spans="2:10" ht="21" customHeight="1">
      <c r="B9" s="83" t="s">
        <v>590</v>
      </c>
      <c r="C9" s="116">
        <v>727</v>
      </c>
      <c r="D9" s="116">
        <v>726</v>
      </c>
      <c r="E9" s="116">
        <v>945</v>
      </c>
      <c r="F9" s="116">
        <v>911</v>
      </c>
      <c r="G9" s="116">
        <v>919</v>
      </c>
      <c r="H9" s="116">
        <v>825</v>
      </c>
    </row>
    <row r="10" spans="2:10" hidden="1">
      <c r="B10" s="13"/>
    </row>
    <row r="11" spans="2:10" s="10" customFormat="1" ht="3" customHeight="1">
      <c r="B11" s="329"/>
      <c r="C11" s="329"/>
      <c r="D11" s="329"/>
      <c r="E11" s="329"/>
      <c r="F11" s="329"/>
      <c r="G11" s="329"/>
      <c r="H11" s="329"/>
    </row>
    <row r="12" spans="2:10" s="10" customFormat="1" ht="5.25" customHeight="1">
      <c r="B12" s="485"/>
      <c r="C12" s="485"/>
      <c r="D12" s="485"/>
      <c r="E12" s="485"/>
      <c r="F12" s="485"/>
      <c r="G12" s="485"/>
      <c r="H12" s="485"/>
    </row>
    <row r="13" spans="2:10" s="15" customFormat="1" ht="13.5" customHeight="1">
      <c r="B13" s="518" t="s">
        <v>557</v>
      </c>
      <c r="C13" s="518"/>
      <c r="D13" s="518"/>
      <c r="E13" s="518"/>
      <c r="F13" s="518"/>
      <c r="G13" s="518"/>
      <c r="H13" s="518"/>
    </row>
    <row r="14" spans="2:10">
      <c r="B14" s="478"/>
      <c r="C14" s="464"/>
      <c r="D14" s="465"/>
      <c r="E14" s="272"/>
      <c r="F14" s="272"/>
      <c r="G14" s="272"/>
      <c r="H14" s="272"/>
    </row>
    <row r="15" spans="2:10">
      <c r="B15" s="658"/>
      <c r="C15" s="466"/>
      <c r="D15" s="467"/>
      <c r="E15" s="272"/>
      <c r="F15" s="272"/>
      <c r="G15" s="272"/>
      <c r="H15" s="272"/>
    </row>
    <row r="16" spans="2:10">
      <c r="B16" s="658"/>
      <c r="C16" s="466"/>
      <c r="D16" s="467"/>
      <c r="E16" s="272"/>
      <c r="F16" s="272"/>
      <c r="G16" s="272"/>
      <c r="H16" s="272"/>
    </row>
    <row r="17" spans="2:8">
      <c r="B17" s="468"/>
      <c r="C17" s="466"/>
      <c r="D17" s="467"/>
      <c r="E17" s="272"/>
      <c r="F17" s="272"/>
      <c r="G17" s="272"/>
      <c r="H17" s="272"/>
    </row>
    <row r="18" spans="2:8">
      <c r="B18" s="272"/>
      <c r="C18" s="469"/>
      <c r="D18" s="465"/>
      <c r="E18" s="272"/>
      <c r="F18" s="272"/>
      <c r="G18" s="272"/>
      <c r="H18" s="272"/>
    </row>
    <row r="19" spans="2:8">
      <c r="B19" s="272"/>
      <c r="C19" s="470"/>
      <c r="D19" s="467"/>
      <c r="E19" s="272"/>
      <c r="F19" s="272"/>
      <c r="G19" s="272"/>
      <c r="H19" s="272"/>
    </row>
    <row r="20" spans="2:8">
      <c r="B20" s="272"/>
      <c r="C20" s="466"/>
      <c r="D20" s="467"/>
      <c r="E20" s="272"/>
      <c r="F20" s="272"/>
      <c r="G20" s="272"/>
      <c r="H20" s="272"/>
    </row>
    <row r="21" spans="2:8">
      <c r="B21" s="272"/>
      <c r="C21" s="466"/>
      <c r="D21" s="467"/>
      <c r="E21" s="272"/>
      <c r="F21" s="272"/>
      <c r="G21" s="272"/>
      <c r="H21" s="272"/>
    </row>
    <row r="22" spans="2:8">
      <c r="B22" s="272"/>
      <c r="C22" s="466"/>
      <c r="D22" s="467"/>
      <c r="E22" s="272"/>
      <c r="F22" s="272"/>
      <c r="G22" s="272"/>
      <c r="H22" s="272"/>
    </row>
    <row r="23" spans="2:8">
      <c r="B23" s="272"/>
      <c r="C23" s="466" t="s">
        <v>79</v>
      </c>
      <c r="D23" s="467"/>
      <c r="E23" s="272"/>
      <c r="F23" s="272"/>
      <c r="G23" s="272"/>
      <c r="H23" s="272"/>
    </row>
    <row r="24" spans="2:8">
      <c r="B24" s="272"/>
      <c r="C24" s="466"/>
      <c r="D24" s="467"/>
      <c r="E24" s="272"/>
      <c r="F24" s="272"/>
      <c r="G24" s="272"/>
      <c r="H24" s="272"/>
    </row>
    <row r="25" spans="2:8">
      <c r="B25" s="272"/>
      <c r="C25" s="470"/>
      <c r="D25" s="467"/>
      <c r="E25" s="272"/>
      <c r="F25" s="272"/>
      <c r="G25" s="272"/>
      <c r="H25" s="272"/>
    </row>
    <row r="26" spans="2:8">
      <c r="B26" s="272"/>
      <c r="C26" s="470"/>
      <c r="D26" s="467"/>
      <c r="E26" s="272"/>
      <c r="F26" s="272"/>
      <c r="G26" s="272"/>
      <c r="H26" s="272"/>
    </row>
    <row r="27" spans="2:8">
      <c r="B27" s="272"/>
      <c r="C27" s="470"/>
      <c r="D27" s="467"/>
      <c r="E27" s="272"/>
      <c r="F27" s="272"/>
      <c r="G27" s="272"/>
      <c r="H27" s="272"/>
    </row>
    <row r="28" spans="2:8">
      <c r="B28" s="272"/>
      <c r="C28" s="464"/>
      <c r="D28" s="465"/>
      <c r="E28" s="272"/>
      <c r="F28" s="272"/>
      <c r="G28" s="272"/>
      <c r="H28" s="272"/>
    </row>
  </sheetData>
  <mergeCells count="5">
    <mergeCell ref="B15:B16"/>
    <mergeCell ref="B4:B5"/>
    <mergeCell ref="C4:H4"/>
    <mergeCell ref="B1:H1"/>
    <mergeCell ref="B13:H13"/>
  </mergeCells>
  <hyperlinks>
    <hyperlink ref="J2" location="Indice!A1" tooltip="(voltar ao índice)" display="Indice!A1" xr:uid="{5973DC0F-1EA4-47BD-96BC-F5A2B2FDAAE7}"/>
  </hyperlinks>
  <printOptions horizontalCentered="1"/>
  <pageMargins left="0.27559055118110237" right="0.27559055118110237" top="0.6692913385826772" bottom="0.47244094488188981" header="0" footer="0"/>
  <pageSetup paperSize="9" scale="9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pageSetUpPr fitToPage="1"/>
  </sheetPr>
  <dimension ref="B1:I37"/>
  <sheetViews>
    <sheetView showGridLines="0" zoomScaleNormal="100" workbookViewId="0">
      <pane xSplit="2" ySplit="4" topLeftCell="C5" activePane="bottomRight" state="frozen"/>
      <selection activeCell="N31" sqref="N31"/>
      <selection pane="topRight" activeCell="N31" sqref="N31"/>
      <selection pane="bottomLeft" activeCell="N31" sqref="N31"/>
      <selection pane="bottomRight" activeCell="F2" sqref="F2"/>
    </sheetView>
  </sheetViews>
  <sheetFormatPr defaultRowHeight="9"/>
  <cols>
    <col min="1" max="1" width="6.7109375" style="210" customWidth="1"/>
    <col min="2" max="2" width="50.7109375" style="217" customWidth="1"/>
    <col min="3" max="3" width="21" style="211" customWidth="1"/>
    <col min="4" max="4" width="21" style="210" customWidth="1"/>
    <col min="5" max="5" width="6.7109375" style="210" customWidth="1"/>
    <col min="6" max="6" width="14.5703125" style="210" bestFit="1" customWidth="1"/>
    <col min="7" max="16384" width="9.140625" style="210"/>
  </cols>
  <sheetData>
    <row r="1" spans="2:9" ht="33.75" customHeight="1">
      <c r="B1" s="525" t="s">
        <v>562</v>
      </c>
      <c r="C1" s="525"/>
      <c r="D1" s="525"/>
    </row>
    <row r="2" spans="2:9" ht="21" customHeight="1">
      <c r="B2" s="244"/>
      <c r="C2" s="244"/>
      <c r="D2" s="244"/>
      <c r="F2" s="430" t="s">
        <v>596</v>
      </c>
    </row>
    <row r="3" spans="2:9" ht="13.5" customHeight="1">
      <c r="B3" s="220" t="s">
        <v>324</v>
      </c>
      <c r="C3" s="224"/>
      <c r="D3" s="221" t="s">
        <v>232</v>
      </c>
      <c r="E3" s="213"/>
      <c r="F3" s="213"/>
      <c r="G3" s="213"/>
      <c r="H3" s="213"/>
      <c r="I3" s="212"/>
    </row>
    <row r="4" spans="2:9" s="13" customFormat="1" ht="36" customHeight="1">
      <c r="B4" s="296" t="s">
        <v>69</v>
      </c>
      <c r="C4" s="297">
        <v>2009</v>
      </c>
      <c r="D4" s="443">
        <v>2019</v>
      </c>
      <c r="E4" s="83"/>
    </row>
    <row r="5" spans="2:9" s="13" customFormat="1" ht="9" customHeight="1">
      <c r="B5" s="295"/>
      <c r="C5" s="295"/>
      <c r="D5" s="295"/>
      <c r="E5" s="83"/>
    </row>
    <row r="6" spans="2:9" s="214" customFormat="1" ht="15" customHeight="1">
      <c r="B6" s="226" t="s">
        <v>326</v>
      </c>
      <c r="C6" s="227">
        <v>13611</v>
      </c>
      <c r="D6" s="228">
        <v>13534</v>
      </c>
    </row>
    <row r="7" spans="2:9" ht="15" customHeight="1">
      <c r="B7" s="229" t="s">
        <v>327</v>
      </c>
      <c r="C7" s="230"/>
      <c r="D7" s="230"/>
    </row>
    <row r="8" spans="2:9" ht="15" customHeight="1">
      <c r="B8" s="231" t="s">
        <v>328</v>
      </c>
      <c r="C8" s="230">
        <v>13514</v>
      </c>
      <c r="D8" s="230">
        <v>13340</v>
      </c>
    </row>
    <row r="9" spans="2:9" ht="15" customHeight="1">
      <c r="B9" s="231" t="s">
        <v>329</v>
      </c>
      <c r="C9" s="232">
        <v>63</v>
      </c>
      <c r="D9" s="232">
        <v>160</v>
      </c>
    </row>
    <row r="10" spans="2:9" ht="15" customHeight="1">
      <c r="B10" s="231" t="s">
        <v>84</v>
      </c>
      <c r="C10" s="232">
        <v>34</v>
      </c>
      <c r="D10" s="232">
        <v>34</v>
      </c>
    </row>
    <row r="11" spans="2:9" ht="15" customHeight="1">
      <c r="B11" s="229" t="s">
        <v>330</v>
      </c>
      <c r="C11" s="230"/>
      <c r="D11" s="230"/>
    </row>
    <row r="12" spans="2:9" ht="15" customHeight="1">
      <c r="B12" s="231" t="s">
        <v>331</v>
      </c>
      <c r="C12" s="230">
        <v>7139</v>
      </c>
      <c r="D12" s="230">
        <v>9693</v>
      </c>
    </row>
    <row r="13" spans="2:9" ht="15" customHeight="1">
      <c r="B13" s="231" t="s">
        <v>332</v>
      </c>
      <c r="C13" s="230">
        <v>3676</v>
      </c>
      <c r="D13" s="230">
        <v>2412</v>
      </c>
    </row>
    <row r="14" spans="2:9" ht="15" customHeight="1">
      <c r="B14" s="231" t="s">
        <v>333</v>
      </c>
      <c r="C14" s="230">
        <v>2596</v>
      </c>
      <c r="D14" s="230">
        <v>1309</v>
      </c>
    </row>
    <row r="15" spans="2:9" ht="15" customHeight="1">
      <c r="B15" s="231" t="s">
        <v>334</v>
      </c>
      <c r="C15" s="230">
        <v>200</v>
      </c>
      <c r="D15" s="230">
        <v>120</v>
      </c>
    </row>
    <row r="16" spans="2:9" ht="15" customHeight="1">
      <c r="B16" s="229" t="s">
        <v>335</v>
      </c>
      <c r="C16" s="230"/>
      <c r="D16" s="230"/>
    </row>
    <row r="17" spans="2:4" ht="15" customHeight="1">
      <c r="B17" s="231" t="s">
        <v>336</v>
      </c>
      <c r="C17" s="230">
        <v>11592</v>
      </c>
      <c r="D17" s="230">
        <v>10238</v>
      </c>
    </row>
    <row r="18" spans="2:4" ht="15" customHeight="1">
      <c r="B18" s="231" t="s">
        <v>337</v>
      </c>
      <c r="C18" s="230">
        <v>1757</v>
      </c>
      <c r="D18" s="230">
        <v>2801</v>
      </c>
    </row>
    <row r="19" spans="2:4" ht="15" customHeight="1">
      <c r="B19" s="231" t="s">
        <v>338</v>
      </c>
      <c r="C19" s="230">
        <v>210</v>
      </c>
      <c r="D19" s="230">
        <v>436</v>
      </c>
    </row>
    <row r="20" spans="2:4" ht="15" customHeight="1">
      <c r="B20" s="231" t="s">
        <v>339</v>
      </c>
      <c r="C20" s="230">
        <v>52</v>
      </c>
      <c r="D20" s="230">
        <v>59</v>
      </c>
    </row>
    <row r="21" spans="2:4" ht="15" customHeight="1">
      <c r="B21" s="229" t="s">
        <v>340</v>
      </c>
      <c r="C21" s="230"/>
      <c r="D21" s="230"/>
    </row>
    <row r="22" spans="2:4" ht="15" customHeight="1">
      <c r="B22" s="231" t="s">
        <v>341</v>
      </c>
      <c r="C22" s="230">
        <v>3898</v>
      </c>
      <c r="D22" s="230">
        <v>3759</v>
      </c>
    </row>
    <row r="23" spans="2:4" ht="15" customHeight="1">
      <c r="B23" s="231" t="s">
        <v>342</v>
      </c>
      <c r="C23" s="230">
        <v>55</v>
      </c>
      <c r="D23" s="230">
        <v>46</v>
      </c>
    </row>
    <row r="24" spans="2:4" ht="15" customHeight="1">
      <c r="B24" s="231" t="s">
        <v>343</v>
      </c>
      <c r="C24" s="230">
        <v>1908</v>
      </c>
      <c r="D24" s="230">
        <v>1848</v>
      </c>
    </row>
    <row r="25" spans="2:4" ht="15" customHeight="1">
      <c r="B25" s="231" t="s">
        <v>344</v>
      </c>
      <c r="C25" s="230">
        <v>4514</v>
      </c>
      <c r="D25" s="230">
        <v>5139</v>
      </c>
    </row>
    <row r="26" spans="2:4" ht="15" customHeight="1">
      <c r="B26" s="231" t="s">
        <v>345</v>
      </c>
      <c r="C26" s="230">
        <v>104</v>
      </c>
      <c r="D26" s="230">
        <v>62</v>
      </c>
    </row>
    <row r="27" spans="2:4" ht="15" customHeight="1">
      <c r="B27" s="231" t="s">
        <v>346</v>
      </c>
      <c r="C27" s="230">
        <v>111</v>
      </c>
      <c r="D27" s="230">
        <v>130</v>
      </c>
    </row>
    <row r="28" spans="2:4" ht="15" customHeight="1">
      <c r="B28" s="231" t="s">
        <v>347</v>
      </c>
      <c r="C28" s="230">
        <v>2252</v>
      </c>
      <c r="D28" s="230">
        <v>1692</v>
      </c>
    </row>
    <row r="29" spans="2:4" ht="15" customHeight="1">
      <c r="B29" s="231" t="s">
        <v>348</v>
      </c>
      <c r="C29" s="230">
        <v>751</v>
      </c>
      <c r="D29" s="230">
        <v>854</v>
      </c>
    </row>
    <row r="30" spans="2:4" ht="15" customHeight="1">
      <c r="B30" s="231" t="s">
        <v>349</v>
      </c>
      <c r="C30" s="232">
        <v>18</v>
      </c>
      <c r="D30" s="298">
        <v>4</v>
      </c>
    </row>
    <row r="31" spans="2:4" ht="9" customHeight="1">
      <c r="B31" s="231"/>
      <c r="C31" s="232"/>
      <c r="D31" s="298"/>
    </row>
    <row r="32" spans="2:4" ht="3" customHeight="1">
      <c r="B32" s="299"/>
      <c r="C32" s="300"/>
      <c r="D32" s="301"/>
    </row>
    <row r="33" spans="2:9" ht="5.25" customHeight="1">
      <c r="B33" s="231"/>
      <c r="C33" s="232"/>
      <c r="D33" s="298"/>
    </row>
    <row r="34" spans="2:9" ht="12.75" customHeight="1">
      <c r="B34" s="526" t="s">
        <v>560</v>
      </c>
      <c r="C34" s="526"/>
      <c r="D34" s="526"/>
    </row>
    <row r="35" spans="2:9" ht="12.75" customHeight="1">
      <c r="B35" s="527"/>
      <c r="C35" s="527"/>
      <c r="D35" s="527"/>
      <c r="E35" s="215"/>
      <c r="F35" s="215"/>
      <c r="G35" s="215"/>
      <c r="H35" s="215"/>
      <c r="I35" s="215"/>
    </row>
    <row r="36" spans="2:9" ht="15" customHeight="1">
      <c r="B36" s="222"/>
      <c r="C36" s="223"/>
      <c r="D36" s="223"/>
      <c r="E36" s="219"/>
      <c r="F36" s="216"/>
      <c r="G36" s="213"/>
      <c r="H36" s="213"/>
      <c r="I36" s="213"/>
    </row>
    <row r="37" spans="2:9">
      <c r="B37" s="213"/>
      <c r="C37" s="213"/>
      <c r="D37" s="213"/>
      <c r="E37" s="213"/>
      <c r="F37" s="213"/>
      <c r="G37" s="213"/>
      <c r="H37" s="213"/>
      <c r="I37" s="213"/>
    </row>
  </sheetData>
  <mergeCells count="3">
    <mergeCell ref="B1:D1"/>
    <mergeCell ref="B34:D34"/>
    <mergeCell ref="B35:D35"/>
  </mergeCells>
  <phoneticPr fontId="67" type="noConversion"/>
  <hyperlinks>
    <hyperlink ref="F2" location="Indice!A1" tooltip="(voltar ao índice)" display="Indice!A1" xr:uid="{00000000-0004-0000-03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colBreaks count="1" manualBreakCount="1">
    <brk id="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5257-A4DE-44E8-A5CE-27A2AEBD77B7}">
  <sheetPr codeName="Folha40"/>
  <dimension ref="B1:M25"/>
  <sheetViews>
    <sheetView zoomScaleNormal="100" workbookViewId="0">
      <selection activeCell="M2" sqref="M2"/>
    </sheetView>
  </sheetViews>
  <sheetFormatPr defaultRowHeight="11.25"/>
  <cols>
    <col min="1" max="1" width="6.7109375" style="14" customWidth="1"/>
    <col min="2" max="2" width="26.140625" style="14" customWidth="1"/>
    <col min="3" max="3" width="8.7109375" style="14" customWidth="1"/>
    <col min="4" max="11" width="9.28515625" style="14" customWidth="1"/>
    <col min="12" max="12" width="6.7109375" style="14" customWidth="1"/>
    <col min="13" max="13" width="14" style="14" bestFit="1" customWidth="1"/>
    <col min="14" max="259" width="9.140625" style="14"/>
    <col min="260" max="260" width="27" style="14" customWidth="1"/>
    <col min="261" max="261" width="8.7109375" style="14" customWidth="1"/>
    <col min="262" max="267" width="9.28515625" style="14" customWidth="1"/>
    <col min="268" max="515" width="9.140625" style="14"/>
    <col min="516" max="516" width="27" style="14" customWidth="1"/>
    <col min="517" max="517" width="8.7109375" style="14" customWidth="1"/>
    <col min="518" max="523" width="9.28515625" style="14" customWidth="1"/>
    <col min="524" max="771" width="9.140625" style="14"/>
    <col min="772" max="772" width="27" style="14" customWidth="1"/>
    <col min="773" max="773" width="8.7109375" style="14" customWidth="1"/>
    <col min="774" max="779" width="9.28515625" style="14" customWidth="1"/>
    <col min="780" max="1027" width="9.140625" style="14"/>
    <col min="1028" max="1028" width="27" style="14" customWidth="1"/>
    <col min="1029" max="1029" width="8.7109375" style="14" customWidth="1"/>
    <col min="1030" max="1035" width="9.28515625" style="14" customWidth="1"/>
    <col min="1036" max="1283" width="9.140625" style="14"/>
    <col min="1284" max="1284" width="27" style="14" customWidth="1"/>
    <col min="1285" max="1285" width="8.7109375" style="14" customWidth="1"/>
    <col min="1286" max="1291" width="9.28515625" style="14" customWidth="1"/>
    <col min="1292" max="1539" width="9.140625" style="14"/>
    <col min="1540" max="1540" width="27" style="14" customWidth="1"/>
    <col min="1541" max="1541" width="8.7109375" style="14" customWidth="1"/>
    <col min="1542" max="1547" width="9.28515625" style="14" customWidth="1"/>
    <col min="1548" max="1795" width="9.140625" style="14"/>
    <col min="1796" max="1796" width="27" style="14" customWidth="1"/>
    <col min="1797" max="1797" width="8.7109375" style="14" customWidth="1"/>
    <col min="1798" max="1803" width="9.28515625" style="14" customWidth="1"/>
    <col min="1804" max="2051" width="9.140625" style="14"/>
    <col min="2052" max="2052" width="27" style="14" customWidth="1"/>
    <col min="2053" max="2053" width="8.7109375" style="14" customWidth="1"/>
    <col min="2054" max="2059" width="9.28515625" style="14" customWidth="1"/>
    <col min="2060" max="2307" width="9.140625" style="14"/>
    <col min="2308" max="2308" width="27" style="14" customWidth="1"/>
    <col min="2309" max="2309" width="8.7109375" style="14" customWidth="1"/>
    <col min="2310" max="2315" width="9.28515625" style="14" customWidth="1"/>
    <col min="2316" max="2563" width="9.140625" style="14"/>
    <col min="2564" max="2564" width="27" style="14" customWidth="1"/>
    <col min="2565" max="2565" width="8.7109375" style="14" customWidth="1"/>
    <col min="2566" max="2571" width="9.28515625" style="14" customWidth="1"/>
    <col min="2572" max="2819" width="9.140625" style="14"/>
    <col min="2820" max="2820" width="27" style="14" customWidth="1"/>
    <col min="2821" max="2821" width="8.7109375" style="14" customWidth="1"/>
    <col min="2822" max="2827" width="9.28515625" style="14" customWidth="1"/>
    <col min="2828" max="3075" width="9.140625" style="14"/>
    <col min="3076" max="3076" width="27" style="14" customWidth="1"/>
    <col min="3077" max="3077" width="8.7109375" style="14" customWidth="1"/>
    <col min="3078" max="3083" width="9.28515625" style="14" customWidth="1"/>
    <col min="3084" max="3331" width="9.140625" style="14"/>
    <col min="3332" max="3332" width="27" style="14" customWidth="1"/>
    <col min="3333" max="3333" width="8.7109375" style="14" customWidth="1"/>
    <col min="3334" max="3339" width="9.28515625" style="14" customWidth="1"/>
    <col min="3340" max="3587" width="9.140625" style="14"/>
    <col min="3588" max="3588" width="27" style="14" customWidth="1"/>
    <col min="3589" max="3589" width="8.7109375" style="14" customWidth="1"/>
    <col min="3590" max="3595" width="9.28515625" style="14" customWidth="1"/>
    <col min="3596" max="3843" width="9.140625" style="14"/>
    <col min="3844" max="3844" width="27" style="14" customWidth="1"/>
    <col min="3845" max="3845" width="8.7109375" style="14" customWidth="1"/>
    <col min="3846" max="3851" width="9.28515625" style="14" customWidth="1"/>
    <col min="3852" max="4099" width="9.140625" style="14"/>
    <col min="4100" max="4100" width="27" style="14" customWidth="1"/>
    <col min="4101" max="4101" width="8.7109375" style="14" customWidth="1"/>
    <col min="4102" max="4107" width="9.28515625" style="14" customWidth="1"/>
    <col min="4108" max="4355" width="9.140625" style="14"/>
    <col min="4356" max="4356" width="27" style="14" customWidth="1"/>
    <col min="4357" max="4357" width="8.7109375" style="14" customWidth="1"/>
    <col min="4358" max="4363" width="9.28515625" style="14" customWidth="1"/>
    <col min="4364" max="4611" width="9.140625" style="14"/>
    <col min="4612" max="4612" width="27" style="14" customWidth="1"/>
    <col min="4613" max="4613" width="8.7109375" style="14" customWidth="1"/>
    <col min="4614" max="4619" width="9.28515625" style="14" customWidth="1"/>
    <col min="4620" max="4867" width="9.140625" style="14"/>
    <col min="4868" max="4868" width="27" style="14" customWidth="1"/>
    <col min="4869" max="4869" width="8.7109375" style="14" customWidth="1"/>
    <col min="4870" max="4875" width="9.28515625" style="14" customWidth="1"/>
    <col min="4876" max="5123" width="9.140625" style="14"/>
    <col min="5124" max="5124" width="27" style="14" customWidth="1"/>
    <col min="5125" max="5125" width="8.7109375" style="14" customWidth="1"/>
    <col min="5126" max="5131" width="9.28515625" style="14" customWidth="1"/>
    <col min="5132" max="5379" width="9.140625" style="14"/>
    <col min="5380" max="5380" width="27" style="14" customWidth="1"/>
    <col min="5381" max="5381" width="8.7109375" style="14" customWidth="1"/>
    <col min="5382" max="5387" width="9.28515625" style="14" customWidth="1"/>
    <col min="5388" max="5635" width="9.140625" style="14"/>
    <col min="5636" max="5636" width="27" style="14" customWidth="1"/>
    <col min="5637" max="5637" width="8.7109375" style="14" customWidth="1"/>
    <col min="5638" max="5643" width="9.28515625" style="14" customWidth="1"/>
    <col min="5644" max="5891" width="9.140625" style="14"/>
    <col min="5892" max="5892" width="27" style="14" customWidth="1"/>
    <col min="5893" max="5893" width="8.7109375" style="14" customWidth="1"/>
    <col min="5894" max="5899" width="9.28515625" style="14" customWidth="1"/>
    <col min="5900" max="6147" width="9.140625" style="14"/>
    <col min="6148" max="6148" width="27" style="14" customWidth="1"/>
    <col min="6149" max="6149" width="8.7109375" style="14" customWidth="1"/>
    <col min="6150" max="6155" width="9.28515625" style="14" customWidth="1"/>
    <col min="6156" max="6403" width="9.140625" style="14"/>
    <col min="6404" max="6404" width="27" style="14" customWidth="1"/>
    <col min="6405" max="6405" width="8.7109375" style="14" customWidth="1"/>
    <col min="6406" max="6411" width="9.28515625" style="14" customWidth="1"/>
    <col min="6412" max="6659" width="9.140625" style="14"/>
    <col min="6660" max="6660" width="27" style="14" customWidth="1"/>
    <col min="6661" max="6661" width="8.7109375" style="14" customWidth="1"/>
    <col min="6662" max="6667" width="9.28515625" style="14" customWidth="1"/>
    <col min="6668" max="6915" width="9.140625" style="14"/>
    <col min="6916" max="6916" width="27" style="14" customWidth="1"/>
    <col min="6917" max="6917" width="8.7109375" style="14" customWidth="1"/>
    <col min="6918" max="6923" width="9.28515625" style="14" customWidth="1"/>
    <col min="6924" max="7171" width="9.140625" style="14"/>
    <col min="7172" max="7172" width="27" style="14" customWidth="1"/>
    <col min="7173" max="7173" width="8.7109375" style="14" customWidth="1"/>
    <col min="7174" max="7179" width="9.28515625" style="14" customWidth="1"/>
    <col min="7180" max="7427" width="9.140625" style="14"/>
    <col min="7428" max="7428" width="27" style="14" customWidth="1"/>
    <col min="7429" max="7429" width="8.7109375" style="14" customWidth="1"/>
    <col min="7430" max="7435" width="9.28515625" style="14" customWidth="1"/>
    <col min="7436" max="7683" width="9.140625" style="14"/>
    <col min="7684" max="7684" width="27" style="14" customWidth="1"/>
    <col min="7685" max="7685" width="8.7109375" style="14" customWidth="1"/>
    <col min="7686" max="7691" width="9.28515625" style="14" customWidth="1"/>
    <col min="7692" max="7939" width="9.140625" style="14"/>
    <col min="7940" max="7940" width="27" style="14" customWidth="1"/>
    <col min="7941" max="7941" width="8.7109375" style="14" customWidth="1"/>
    <col min="7942" max="7947" width="9.28515625" style="14" customWidth="1"/>
    <col min="7948" max="8195" width="9.140625" style="14"/>
    <col min="8196" max="8196" width="27" style="14" customWidth="1"/>
    <col min="8197" max="8197" width="8.7109375" style="14" customWidth="1"/>
    <col min="8198" max="8203" width="9.28515625" style="14" customWidth="1"/>
    <col min="8204" max="8451" width="9.140625" style="14"/>
    <col min="8452" max="8452" width="27" style="14" customWidth="1"/>
    <col min="8453" max="8453" width="8.7109375" style="14" customWidth="1"/>
    <col min="8454" max="8459" width="9.28515625" style="14" customWidth="1"/>
    <col min="8460" max="8707" width="9.140625" style="14"/>
    <col min="8708" max="8708" width="27" style="14" customWidth="1"/>
    <col min="8709" max="8709" width="8.7109375" style="14" customWidth="1"/>
    <col min="8710" max="8715" width="9.28515625" style="14" customWidth="1"/>
    <col min="8716" max="8963" width="9.140625" style="14"/>
    <col min="8964" max="8964" width="27" style="14" customWidth="1"/>
    <col min="8965" max="8965" width="8.7109375" style="14" customWidth="1"/>
    <col min="8966" max="8971" width="9.28515625" style="14" customWidth="1"/>
    <col min="8972" max="9219" width="9.140625" style="14"/>
    <col min="9220" max="9220" width="27" style="14" customWidth="1"/>
    <col min="9221" max="9221" width="8.7109375" style="14" customWidth="1"/>
    <col min="9222" max="9227" width="9.28515625" style="14" customWidth="1"/>
    <col min="9228" max="9475" width="9.140625" style="14"/>
    <col min="9476" max="9476" width="27" style="14" customWidth="1"/>
    <col min="9477" max="9477" width="8.7109375" style="14" customWidth="1"/>
    <col min="9478" max="9483" width="9.28515625" style="14" customWidth="1"/>
    <col min="9484" max="9731" width="9.140625" style="14"/>
    <col min="9732" max="9732" width="27" style="14" customWidth="1"/>
    <col min="9733" max="9733" width="8.7109375" style="14" customWidth="1"/>
    <col min="9734" max="9739" width="9.28515625" style="14" customWidth="1"/>
    <col min="9740" max="9987" width="9.140625" style="14"/>
    <col min="9988" max="9988" width="27" style="14" customWidth="1"/>
    <col min="9989" max="9989" width="8.7109375" style="14" customWidth="1"/>
    <col min="9990" max="9995" width="9.28515625" style="14" customWidth="1"/>
    <col min="9996" max="10243" width="9.140625" style="14"/>
    <col min="10244" max="10244" width="27" style="14" customWidth="1"/>
    <col min="10245" max="10245" width="8.7109375" style="14" customWidth="1"/>
    <col min="10246" max="10251" width="9.28515625" style="14" customWidth="1"/>
    <col min="10252" max="10499" width="9.140625" style="14"/>
    <col min="10500" max="10500" width="27" style="14" customWidth="1"/>
    <col min="10501" max="10501" width="8.7109375" style="14" customWidth="1"/>
    <col min="10502" max="10507" width="9.28515625" style="14" customWidth="1"/>
    <col min="10508" max="10755" width="9.140625" style="14"/>
    <col min="10756" max="10756" width="27" style="14" customWidth="1"/>
    <col min="10757" max="10757" width="8.7109375" style="14" customWidth="1"/>
    <col min="10758" max="10763" width="9.28515625" style="14" customWidth="1"/>
    <col min="10764" max="11011" width="9.140625" style="14"/>
    <col min="11012" max="11012" width="27" style="14" customWidth="1"/>
    <col min="11013" max="11013" width="8.7109375" style="14" customWidth="1"/>
    <col min="11014" max="11019" width="9.28515625" style="14" customWidth="1"/>
    <col min="11020" max="11267" width="9.140625" style="14"/>
    <col min="11268" max="11268" width="27" style="14" customWidth="1"/>
    <col min="11269" max="11269" width="8.7109375" style="14" customWidth="1"/>
    <col min="11270" max="11275" width="9.28515625" style="14" customWidth="1"/>
    <col min="11276" max="11523" width="9.140625" style="14"/>
    <col min="11524" max="11524" width="27" style="14" customWidth="1"/>
    <col min="11525" max="11525" width="8.7109375" style="14" customWidth="1"/>
    <col min="11526" max="11531" width="9.28515625" style="14" customWidth="1"/>
    <col min="11532" max="11779" width="9.140625" style="14"/>
    <col min="11780" max="11780" width="27" style="14" customWidth="1"/>
    <col min="11781" max="11781" width="8.7109375" style="14" customWidth="1"/>
    <col min="11782" max="11787" width="9.28515625" style="14" customWidth="1"/>
    <col min="11788" max="12035" width="9.140625" style="14"/>
    <col min="12036" max="12036" width="27" style="14" customWidth="1"/>
    <col min="12037" max="12037" width="8.7109375" style="14" customWidth="1"/>
    <col min="12038" max="12043" width="9.28515625" style="14" customWidth="1"/>
    <col min="12044" max="12291" width="9.140625" style="14"/>
    <col min="12292" max="12292" width="27" style="14" customWidth="1"/>
    <col min="12293" max="12293" width="8.7109375" style="14" customWidth="1"/>
    <col min="12294" max="12299" width="9.28515625" style="14" customWidth="1"/>
    <col min="12300" max="12547" width="9.140625" style="14"/>
    <col min="12548" max="12548" width="27" style="14" customWidth="1"/>
    <col min="12549" max="12549" width="8.7109375" style="14" customWidth="1"/>
    <col min="12550" max="12555" width="9.28515625" style="14" customWidth="1"/>
    <col min="12556" max="12803" width="9.140625" style="14"/>
    <col min="12804" max="12804" width="27" style="14" customWidth="1"/>
    <col min="12805" max="12805" width="8.7109375" style="14" customWidth="1"/>
    <col min="12806" max="12811" width="9.28515625" style="14" customWidth="1"/>
    <col min="12812" max="13059" width="9.140625" style="14"/>
    <col min="13060" max="13060" width="27" style="14" customWidth="1"/>
    <col min="13061" max="13061" width="8.7109375" style="14" customWidth="1"/>
    <col min="13062" max="13067" width="9.28515625" style="14" customWidth="1"/>
    <col min="13068" max="13315" width="9.140625" style="14"/>
    <col min="13316" max="13316" width="27" style="14" customWidth="1"/>
    <col min="13317" max="13317" width="8.7109375" style="14" customWidth="1"/>
    <col min="13318" max="13323" width="9.28515625" style="14" customWidth="1"/>
    <col min="13324" max="13571" width="9.140625" style="14"/>
    <col min="13572" max="13572" width="27" style="14" customWidth="1"/>
    <col min="13573" max="13573" width="8.7109375" style="14" customWidth="1"/>
    <col min="13574" max="13579" width="9.28515625" style="14" customWidth="1"/>
    <col min="13580" max="13827" width="9.140625" style="14"/>
    <col min="13828" max="13828" width="27" style="14" customWidth="1"/>
    <col min="13829" max="13829" width="8.7109375" style="14" customWidth="1"/>
    <col min="13830" max="13835" width="9.28515625" style="14" customWidth="1"/>
    <col min="13836" max="14083" width="9.140625" style="14"/>
    <col min="14084" max="14084" width="27" style="14" customWidth="1"/>
    <col min="14085" max="14085" width="8.7109375" style="14" customWidth="1"/>
    <col min="14086" max="14091" width="9.28515625" style="14" customWidth="1"/>
    <col min="14092" max="14339" width="9.140625" style="14"/>
    <col min="14340" max="14340" width="27" style="14" customWidth="1"/>
    <col min="14341" max="14341" width="8.7109375" style="14" customWidth="1"/>
    <col min="14342" max="14347" width="9.28515625" style="14" customWidth="1"/>
    <col min="14348" max="14595" width="9.140625" style="14"/>
    <col min="14596" max="14596" width="27" style="14" customWidth="1"/>
    <col min="14597" max="14597" width="8.7109375" style="14" customWidth="1"/>
    <col min="14598" max="14603" width="9.28515625" style="14" customWidth="1"/>
    <col min="14604" max="14851" width="9.140625" style="14"/>
    <col min="14852" max="14852" width="27" style="14" customWidth="1"/>
    <col min="14853" max="14853" width="8.7109375" style="14" customWidth="1"/>
    <col min="14854" max="14859" width="9.28515625" style="14" customWidth="1"/>
    <col min="14860" max="15107" width="9.140625" style="14"/>
    <col min="15108" max="15108" width="27" style="14" customWidth="1"/>
    <col min="15109" max="15109" width="8.7109375" style="14" customWidth="1"/>
    <col min="15110" max="15115" width="9.28515625" style="14" customWidth="1"/>
    <col min="15116" max="15363" width="9.140625" style="14"/>
    <col min="15364" max="15364" width="27" style="14" customWidth="1"/>
    <col min="15365" max="15365" width="8.7109375" style="14" customWidth="1"/>
    <col min="15366" max="15371" width="9.28515625" style="14" customWidth="1"/>
    <col min="15372" max="15619" width="9.140625" style="14"/>
    <col min="15620" max="15620" width="27" style="14" customWidth="1"/>
    <col min="15621" max="15621" width="8.7109375" style="14" customWidth="1"/>
    <col min="15622" max="15627" width="9.28515625" style="14" customWidth="1"/>
    <col min="15628" max="15875" width="9.140625" style="14"/>
    <col min="15876" max="15876" width="27" style="14" customWidth="1"/>
    <col min="15877" max="15877" width="8.7109375" style="14" customWidth="1"/>
    <col min="15878" max="15883" width="9.28515625" style="14" customWidth="1"/>
    <col min="15884" max="16131" width="9.140625" style="14"/>
    <col min="16132" max="16132" width="27" style="14" customWidth="1"/>
    <col min="16133" max="16133" width="8.7109375" style="14" customWidth="1"/>
    <col min="16134" max="16139" width="9.28515625" style="14" customWidth="1"/>
    <col min="16140" max="16384" width="9.140625" style="14"/>
  </cols>
  <sheetData>
    <row r="1" spans="2:13" ht="21" customHeight="1">
      <c r="B1" s="523" t="s">
        <v>584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2:13" ht="21" customHeight="1">
      <c r="B2" s="108"/>
      <c r="C2" s="108"/>
      <c r="D2" s="108"/>
      <c r="E2" s="108"/>
      <c r="M2" s="430" t="s">
        <v>596</v>
      </c>
    </row>
    <row r="3" spans="2:13" ht="11.25" customHeight="1">
      <c r="B3" s="32" t="s">
        <v>222</v>
      </c>
      <c r="C3" s="108"/>
      <c r="D3" s="108"/>
      <c r="E3" s="108"/>
      <c r="F3" s="20"/>
    </row>
    <row r="4" spans="2:13" s="480" customFormat="1" ht="18" customHeight="1">
      <c r="B4" s="664" t="s">
        <v>69</v>
      </c>
      <c r="C4" s="665" t="s">
        <v>428</v>
      </c>
      <c r="D4" s="666" t="s">
        <v>73</v>
      </c>
      <c r="E4" s="667"/>
      <c r="F4" s="667"/>
      <c r="G4" s="667"/>
      <c r="H4" s="667"/>
      <c r="I4" s="667"/>
      <c r="J4" s="667"/>
      <c r="K4" s="668"/>
    </row>
    <row r="5" spans="2:13" s="482" customFormat="1" ht="18" customHeight="1">
      <c r="B5" s="664"/>
      <c r="C5" s="665"/>
      <c r="D5" s="481">
        <v>2016</v>
      </c>
      <c r="E5" s="481">
        <v>2017</v>
      </c>
      <c r="F5" s="481">
        <v>2018</v>
      </c>
      <c r="G5" s="481">
        <v>2019</v>
      </c>
      <c r="H5" s="481">
        <v>2020</v>
      </c>
      <c r="I5" s="481">
        <v>2021</v>
      </c>
      <c r="J5" s="481">
        <v>2022</v>
      </c>
      <c r="K5" s="481">
        <v>2023</v>
      </c>
    </row>
    <row r="6" spans="2:13" ht="3.75" customHeight="1">
      <c r="B6" s="83"/>
      <c r="C6" s="263"/>
      <c r="D6" s="116"/>
      <c r="E6" s="116"/>
      <c r="F6" s="116"/>
    </row>
    <row r="7" spans="2:13" ht="21" customHeight="1">
      <c r="B7" s="54" t="s">
        <v>594</v>
      </c>
      <c r="C7" s="208" t="s">
        <v>228</v>
      </c>
      <c r="D7" s="119">
        <v>490</v>
      </c>
      <c r="E7" s="119">
        <v>728</v>
      </c>
      <c r="F7" s="119">
        <v>532</v>
      </c>
      <c r="G7" s="119">
        <v>326</v>
      </c>
      <c r="H7" s="119">
        <v>369</v>
      </c>
      <c r="I7" s="119">
        <v>499</v>
      </c>
      <c r="J7" s="119">
        <v>462</v>
      </c>
      <c r="K7" s="119">
        <v>489</v>
      </c>
    </row>
    <row r="8" spans="2:13" ht="21" customHeight="1">
      <c r="B8" s="54" t="s">
        <v>585</v>
      </c>
      <c r="C8" s="208" t="s">
        <v>221</v>
      </c>
      <c r="D8" s="208" t="s">
        <v>55</v>
      </c>
      <c r="E8" s="208" t="s">
        <v>55</v>
      </c>
      <c r="F8" s="208" t="s">
        <v>55</v>
      </c>
      <c r="G8" s="208" t="s">
        <v>55</v>
      </c>
      <c r="H8" s="208" t="s">
        <v>55</v>
      </c>
      <c r="I8" s="208">
        <v>233</v>
      </c>
      <c r="J8" s="208">
        <v>137.72</v>
      </c>
      <c r="K8" s="208">
        <v>236</v>
      </c>
    </row>
    <row r="9" spans="2:13" ht="6.75" hidden="1" customHeight="1">
      <c r="B9" s="13"/>
      <c r="C9" s="263">
        <v>1559</v>
      </c>
    </row>
    <row r="10" spans="2:13" s="10" customFormat="1" ht="3" customHeight="1">
      <c r="B10" s="329"/>
      <c r="C10" s="329"/>
      <c r="D10" s="329"/>
      <c r="E10" s="329"/>
      <c r="F10" s="329"/>
      <c r="G10" s="329"/>
      <c r="H10" s="329"/>
      <c r="I10" s="329"/>
      <c r="J10" s="329"/>
      <c r="K10" s="329"/>
    </row>
    <row r="11" spans="2:13" s="15" customFormat="1" ht="16.5" customHeight="1">
      <c r="B11" s="518" t="s">
        <v>557</v>
      </c>
      <c r="C11" s="518"/>
      <c r="D11" s="518"/>
      <c r="E11" s="518"/>
      <c r="F11" s="518"/>
      <c r="G11" s="518"/>
      <c r="H11" s="518"/>
      <c r="I11" s="518"/>
      <c r="J11" s="518"/>
      <c r="K11" s="518"/>
    </row>
    <row r="12" spans="2:13" ht="16.5" customHeight="1">
      <c r="B12" s="663" t="s">
        <v>586</v>
      </c>
      <c r="C12" s="663"/>
      <c r="D12" s="663"/>
      <c r="E12" s="663"/>
      <c r="F12" s="663"/>
      <c r="G12" s="663"/>
      <c r="H12" s="663"/>
      <c r="I12" s="663"/>
      <c r="J12" s="663"/>
      <c r="K12" s="663"/>
    </row>
    <row r="13" spans="2:13">
      <c r="B13" s="479"/>
      <c r="C13" s="479"/>
      <c r="D13" s="466"/>
      <c r="E13" s="467"/>
      <c r="F13" s="272"/>
    </row>
    <row r="14" spans="2:13">
      <c r="B14" s="468"/>
      <c r="C14" s="468"/>
      <c r="D14" s="466"/>
      <c r="E14" s="467"/>
      <c r="F14" s="272"/>
    </row>
    <row r="15" spans="2:13">
      <c r="B15" s="272"/>
      <c r="C15" s="272"/>
      <c r="D15" s="469"/>
      <c r="E15" s="465"/>
      <c r="F15" s="272"/>
    </row>
    <row r="16" spans="2:13">
      <c r="B16" s="272"/>
      <c r="C16" s="272"/>
      <c r="D16" s="470"/>
      <c r="E16" s="467"/>
      <c r="F16" s="272"/>
    </row>
    <row r="17" spans="2:6">
      <c r="B17" s="272"/>
      <c r="C17" s="272"/>
      <c r="D17" s="466"/>
      <c r="E17" s="467"/>
      <c r="F17" s="272"/>
    </row>
    <row r="18" spans="2:6">
      <c r="B18" s="272"/>
      <c r="C18" s="272"/>
      <c r="D18" s="466"/>
      <c r="E18" s="467"/>
      <c r="F18" s="272"/>
    </row>
    <row r="19" spans="2:6">
      <c r="B19" s="272"/>
      <c r="C19" s="272"/>
      <c r="D19" s="466"/>
      <c r="E19" s="467"/>
      <c r="F19" s="272"/>
    </row>
    <row r="20" spans="2:6">
      <c r="B20" s="272"/>
      <c r="C20" s="272"/>
      <c r="D20" s="466" t="s">
        <v>79</v>
      </c>
      <c r="E20" s="467"/>
      <c r="F20" s="272"/>
    </row>
    <row r="21" spans="2:6">
      <c r="B21" s="272"/>
      <c r="C21" s="272"/>
      <c r="D21" s="466"/>
      <c r="E21" s="467"/>
      <c r="F21" s="272"/>
    </row>
    <row r="22" spans="2:6">
      <c r="B22" s="272"/>
      <c r="C22" s="272"/>
      <c r="D22" s="470"/>
      <c r="E22" s="467"/>
      <c r="F22" s="272"/>
    </row>
    <row r="23" spans="2:6">
      <c r="B23" s="272"/>
      <c r="C23" s="272"/>
      <c r="D23" s="470"/>
      <c r="E23" s="467"/>
      <c r="F23" s="272"/>
    </row>
    <row r="24" spans="2:6">
      <c r="B24" s="272"/>
      <c r="C24" s="272"/>
      <c r="D24" s="470"/>
      <c r="E24" s="467"/>
      <c r="F24" s="272"/>
    </row>
    <row r="25" spans="2:6">
      <c r="B25" s="272"/>
      <c r="C25" s="272"/>
      <c r="D25" s="464"/>
      <c r="E25" s="465"/>
      <c r="F25" s="272"/>
    </row>
  </sheetData>
  <mergeCells count="6">
    <mergeCell ref="B12:K12"/>
    <mergeCell ref="B1:K1"/>
    <mergeCell ref="B4:B5"/>
    <mergeCell ref="C4:C5"/>
    <mergeCell ref="D4:K4"/>
    <mergeCell ref="B11:K11"/>
  </mergeCells>
  <hyperlinks>
    <hyperlink ref="M2" location="Indice!A1" tooltip="(voltar ao índice)" display="Indice!A1" xr:uid="{67718E04-1A41-46EE-B62F-A022D782B1FF}"/>
  </hyperlinks>
  <printOptions horizontalCentered="1"/>
  <pageMargins left="0.27559055118110237" right="0.27559055118110237" top="0.6692913385826772" bottom="0.66929133858267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">
    <pageSetUpPr fitToPage="1"/>
  </sheetPr>
  <dimension ref="B1:J53"/>
  <sheetViews>
    <sheetView showGridLines="0" zoomScaleNormal="100" workbookViewId="0">
      <pane xSplit="2" ySplit="4" topLeftCell="C5" activePane="bottomRight" state="frozen"/>
      <selection activeCell="N31" sqref="N31"/>
      <selection pane="topRight" activeCell="N31" sqref="N31"/>
      <selection pane="bottomLeft" activeCell="N31" sqref="N31"/>
      <selection pane="bottomRight" activeCell="F2" sqref="F2"/>
    </sheetView>
  </sheetViews>
  <sheetFormatPr defaultRowHeight="11.25"/>
  <cols>
    <col min="1" max="1" width="6.5703125" style="235" customWidth="1"/>
    <col min="2" max="2" width="44.85546875" style="242" customWidth="1"/>
    <col min="3" max="3" width="20.85546875" style="224" customWidth="1"/>
    <col min="4" max="4" width="20.85546875" style="235" customWidth="1"/>
    <col min="5" max="5" width="6.5703125" style="235" customWidth="1"/>
    <col min="6" max="6" width="14.5703125" style="235" bestFit="1" customWidth="1"/>
    <col min="7" max="16384" width="9.140625" style="235"/>
  </cols>
  <sheetData>
    <row r="1" spans="2:10" ht="21" customHeight="1">
      <c r="B1" s="528" t="s">
        <v>561</v>
      </c>
      <c r="C1" s="528"/>
      <c r="D1" s="528"/>
    </row>
    <row r="2" spans="2:10" ht="21" customHeight="1">
      <c r="B2" s="243"/>
      <c r="C2" s="243"/>
      <c r="D2" s="243"/>
      <c r="F2" s="430" t="s">
        <v>596</v>
      </c>
    </row>
    <row r="3" spans="2:10" ht="11.25" customHeight="1">
      <c r="B3" s="220" t="s">
        <v>324</v>
      </c>
      <c r="D3" s="221" t="s">
        <v>232</v>
      </c>
      <c r="E3" s="236"/>
      <c r="F3" s="236"/>
      <c r="G3" s="236"/>
      <c r="H3" s="236"/>
      <c r="I3" s="236"/>
      <c r="J3" s="225"/>
    </row>
    <row r="4" spans="2:10" s="13" customFormat="1" ht="36" customHeight="1">
      <c r="B4" s="296" t="s">
        <v>69</v>
      </c>
      <c r="C4" s="297">
        <v>2009</v>
      </c>
      <c r="D4" s="443">
        <v>2019</v>
      </c>
    </row>
    <row r="5" spans="2:10" s="13" customFormat="1" ht="9" customHeight="1">
      <c r="B5" s="295"/>
      <c r="C5" s="295"/>
      <c r="D5" s="295"/>
    </row>
    <row r="6" spans="2:10" s="238" customFormat="1" ht="13.5" customHeight="1">
      <c r="B6" s="226" t="s">
        <v>350</v>
      </c>
      <c r="C6" s="237"/>
    </row>
    <row r="7" spans="2:10" s="239" customFormat="1" ht="13.5" customHeight="1">
      <c r="B7" s="246" t="s">
        <v>351</v>
      </c>
      <c r="C7" s="248">
        <v>40760</v>
      </c>
      <c r="D7" s="248">
        <v>36931</v>
      </c>
    </row>
    <row r="8" spans="2:10" ht="13.5" customHeight="1">
      <c r="B8" s="229" t="s">
        <v>352</v>
      </c>
      <c r="C8" s="249">
        <v>19923</v>
      </c>
      <c r="D8" s="249">
        <v>18396</v>
      </c>
    </row>
    <row r="9" spans="2:10" ht="13.5" customHeight="1">
      <c r="B9" s="229" t="s">
        <v>353</v>
      </c>
      <c r="C9" s="249">
        <v>20837</v>
      </c>
      <c r="D9" s="249">
        <v>18535</v>
      </c>
    </row>
    <row r="10" spans="2:10" ht="13.5" customHeight="1">
      <c r="B10" s="246" t="s">
        <v>354</v>
      </c>
      <c r="C10" s="242"/>
      <c r="D10" s="249"/>
    </row>
    <row r="11" spans="2:10" ht="13.5" customHeight="1">
      <c r="B11" s="229" t="s">
        <v>355</v>
      </c>
      <c r="C11" s="242">
        <v>46</v>
      </c>
      <c r="D11" s="249">
        <v>49.75</v>
      </c>
    </row>
    <row r="12" spans="2:10" ht="13.5" customHeight="1">
      <c r="B12" s="229" t="s">
        <v>356</v>
      </c>
      <c r="C12" s="249">
        <v>12873</v>
      </c>
      <c r="D12" s="249">
        <f>6210+2873</f>
        <v>9083</v>
      </c>
    </row>
    <row r="13" spans="2:10" ht="13.5" customHeight="1">
      <c r="B13" s="229" t="s">
        <v>357</v>
      </c>
      <c r="C13" s="249">
        <v>5460</v>
      </c>
      <c r="D13" s="249">
        <f>4207</f>
        <v>4207</v>
      </c>
    </row>
    <row r="14" spans="2:10" ht="13.5" customHeight="1">
      <c r="B14" s="229" t="s">
        <v>358</v>
      </c>
      <c r="C14" s="249">
        <v>12542</v>
      </c>
      <c r="D14" s="249">
        <f>6399+6962</f>
        <v>13361</v>
      </c>
    </row>
    <row r="15" spans="2:10" ht="13.5" customHeight="1">
      <c r="B15" s="229" t="s">
        <v>359</v>
      </c>
      <c r="C15" s="249">
        <v>9885</v>
      </c>
      <c r="D15" s="249">
        <v>10280</v>
      </c>
    </row>
    <row r="16" spans="2:10" ht="13.5" customHeight="1">
      <c r="B16" s="246" t="s">
        <v>360</v>
      </c>
      <c r="C16" s="242"/>
      <c r="D16" s="249"/>
    </row>
    <row r="17" spans="2:4" ht="13.5" customHeight="1">
      <c r="B17" s="229" t="s">
        <v>361</v>
      </c>
      <c r="C17" s="249">
        <v>10817</v>
      </c>
      <c r="D17" s="249">
        <v>5184</v>
      </c>
    </row>
    <row r="18" spans="2:4" ht="13.5" customHeight="1">
      <c r="B18" s="229" t="s">
        <v>362</v>
      </c>
      <c r="C18" s="249">
        <v>23984</v>
      </c>
      <c r="D18" s="249">
        <v>22273</v>
      </c>
    </row>
    <row r="19" spans="2:4" ht="13.5" customHeight="1">
      <c r="B19" s="229" t="s">
        <v>363</v>
      </c>
      <c r="C19" s="249">
        <v>3796</v>
      </c>
      <c r="D19" s="249">
        <v>5816</v>
      </c>
    </row>
    <row r="20" spans="2:4" ht="13.5" customHeight="1">
      <c r="B20" s="229" t="s">
        <v>364</v>
      </c>
      <c r="C20" s="249">
        <v>2163</v>
      </c>
      <c r="D20" s="249">
        <v>3658</v>
      </c>
    </row>
    <row r="21" spans="2:4" ht="13.5" customHeight="1">
      <c r="B21" s="246" t="s">
        <v>365</v>
      </c>
      <c r="C21" s="242"/>
      <c r="D21" s="249"/>
    </row>
    <row r="22" spans="2:4" ht="13.5" customHeight="1">
      <c r="B22" s="229" t="s">
        <v>366</v>
      </c>
      <c r="C22" s="249">
        <v>11065</v>
      </c>
      <c r="D22" s="249">
        <v>9328</v>
      </c>
    </row>
    <row r="23" spans="2:4" ht="13.5" customHeight="1">
      <c r="B23" s="229" t="s">
        <v>367</v>
      </c>
      <c r="C23" s="249">
        <v>29695</v>
      </c>
      <c r="D23" s="249">
        <v>27603</v>
      </c>
    </row>
    <row r="24" spans="2:4" ht="13.5" customHeight="1">
      <c r="B24" s="247" t="s">
        <v>368</v>
      </c>
      <c r="C24" s="249">
        <v>19780</v>
      </c>
      <c r="D24" s="249">
        <f>14097+7253</f>
        <v>21350</v>
      </c>
    </row>
    <row r="25" spans="2:4" ht="13.5" customHeight="1">
      <c r="B25" s="247" t="s">
        <v>369</v>
      </c>
      <c r="C25" s="249">
        <v>7741</v>
      </c>
      <c r="D25" s="249">
        <f>3709+1629</f>
        <v>5338</v>
      </c>
    </row>
    <row r="26" spans="2:4" ht="13.5" customHeight="1">
      <c r="B26" s="247" t="s">
        <v>370</v>
      </c>
      <c r="C26" s="249">
        <v>2174</v>
      </c>
      <c r="D26" s="249">
        <v>915</v>
      </c>
    </row>
    <row r="27" spans="2:4" ht="4.5" customHeight="1">
      <c r="B27" s="240"/>
      <c r="C27" s="242"/>
      <c r="D27" s="249"/>
    </row>
    <row r="28" spans="2:4" ht="13.5" customHeight="1">
      <c r="B28" s="245" t="s">
        <v>371</v>
      </c>
      <c r="C28" s="242"/>
      <c r="D28" s="249"/>
    </row>
    <row r="29" spans="2:4" s="239" customFormat="1" ht="13.5" customHeight="1">
      <c r="B29" s="246" t="s">
        <v>351</v>
      </c>
      <c r="C29" s="249">
        <v>13514</v>
      </c>
      <c r="D29" s="249">
        <v>13340</v>
      </c>
    </row>
    <row r="30" spans="2:4" ht="13.5" customHeight="1">
      <c r="B30" s="229" t="s">
        <v>352</v>
      </c>
      <c r="C30" s="249">
        <v>7118</v>
      </c>
      <c r="D30" s="249">
        <f>7235+135</f>
        <v>7370</v>
      </c>
    </row>
    <row r="31" spans="2:4" ht="13.5" customHeight="1">
      <c r="B31" s="229" t="s">
        <v>353</v>
      </c>
      <c r="C31" s="249">
        <v>6396</v>
      </c>
      <c r="D31" s="249">
        <f>5821+149</f>
        <v>5970</v>
      </c>
    </row>
    <row r="32" spans="2:4" ht="13.5" customHeight="1">
      <c r="B32" s="246" t="s">
        <v>354</v>
      </c>
      <c r="C32" s="242"/>
      <c r="D32" s="249"/>
    </row>
    <row r="33" spans="2:4" ht="13.5" customHeight="1">
      <c r="B33" s="229" t="s">
        <v>355</v>
      </c>
      <c r="C33" s="242">
        <v>60</v>
      </c>
      <c r="D33" s="249">
        <v>61.92</v>
      </c>
    </row>
    <row r="34" spans="2:4" ht="13.5" customHeight="1">
      <c r="B34" s="229" t="s">
        <v>356</v>
      </c>
      <c r="C34" s="242">
        <v>433</v>
      </c>
      <c r="D34" s="249">
        <v>395</v>
      </c>
    </row>
    <row r="35" spans="2:4" ht="13.5" customHeight="1">
      <c r="B35" s="229" t="s">
        <v>357</v>
      </c>
      <c r="C35" s="249">
        <v>1620</v>
      </c>
      <c r="D35" s="249">
        <v>1183</v>
      </c>
    </row>
    <row r="36" spans="2:4" ht="13.5" customHeight="1">
      <c r="B36" s="229" t="s">
        <v>358</v>
      </c>
      <c r="C36" s="249">
        <v>5929</v>
      </c>
      <c r="D36" s="249">
        <f>2597+3239</f>
        <v>5836</v>
      </c>
    </row>
    <row r="37" spans="2:4" ht="13.5" customHeight="1">
      <c r="B37" s="229" t="s">
        <v>359</v>
      </c>
      <c r="C37" s="249">
        <v>5532</v>
      </c>
      <c r="D37" s="249">
        <v>5926</v>
      </c>
    </row>
    <row r="38" spans="2:4" ht="13.5" customHeight="1">
      <c r="B38" s="246" t="s">
        <v>360</v>
      </c>
      <c r="C38" s="242"/>
      <c r="D38" s="249"/>
    </row>
    <row r="39" spans="2:4" ht="13.5" customHeight="1">
      <c r="B39" s="229" t="s">
        <v>361</v>
      </c>
      <c r="C39" s="249">
        <v>4217</v>
      </c>
      <c r="D39" s="249">
        <v>1876</v>
      </c>
    </row>
    <row r="40" spans="2:4" ht="13.5" customHeight="1">
      <c r="B40" s="229" t="s">
        <v>362</v>
      </c>
      <c r="C40" s="249">
        <v>8451</v>
      </c>
      <c r="D40" s="249">
        <v>9306</v>
      </c>
    </row>
    <row r="41" spans="2:4" ht="13.5" customHeight="1">
      <c r="B41" s="229" t="s">
        <v>363</v>
      </c>
      <c r="C41" s="249">
        <v>473</v>
      </c>
      <c r="D41" s="249">
        <v>1223</v>
      </c>
    </row>
    <row r="42" spans="2:4" ht="13.5" customHeight="1">
      <c r="B42" s="229" t="s">
        <v>364</v>
      </c>
      <c r="C42" s="249">
        <v>373</v>
      </c>
      <c r="D42" s="249">
        <v>935</v>
      </c>
    </row>
    <row r="43" spans="2:4" ht="13.5" customHeight="1">
      <c r="B43" s="246" t="s">
        <v>365</v>
      </c>
      <c r="C43" s="242"/>
      <c r="D43" s="249"/>
    </row>
    <row r="44" spans="2:4" ht="13.5" customHeight="1">
      <c r="B44" s="229" t="s">
        <v>368</v>
      </c>
      <c r="C44" s="249">
        <v>7204</v>
      </c>
      <c r="D44" s="249">
        <f>5576+3798</f>
        <v>9374</v>
      </c>
    </row>
    <row r="45" spans="2:4" ht="13.5" customHeight="1">
      <c r="B45" s="229" t="s">
        <v>369</v>
      </c>
      <c r="C45" s="249">
        <v>4790</v>
      </c>
      <c r="D45" s="249">
        <f>2223+1097</f>
        <v>3320</v>
      </c>
    </row>
    <row r="46" spans="2:4" ht="13.5" customHeight="1">
      <c r="B46" s="229" t="s">
        <v>370</v>
      </c>
      <c r="C46" s="249">
        <v>1520</v>
      </c>
      <c r="D46" s="249">
        <v>646</v>
      </c>
    </row>
    <row r="47" spans="2:4" ht="9" customHeight="1">
      <c r="B47" s="229"/>
      <c r="C47" s="249"/>
      <c r="D47" s="249"/>
    </row>
    <row r="48" spans="2:4" ht="3" customHeight="1">
      <c r="B48" s="302"/>
      <c r="C48" s="303"/>
      <c r="D48" s="303"/>
    </row>
    <row r="49" spans="2:10" ht="5.25" customHeight="1">
      <c r="B49" s="229"/>
      <c r="C49" s="249"/>
      <c r="D49" s="249"/>
    </row>
    <row r="50" spans="2:10" ht="12.75" customHeight="1">
      <c r="B50" s="529" t="s">
        <v>560</v>
      </c>
      <c r="C50" s="529"/>
      <c r="D50" s="529"/>
    </row>
    <row r="51" spans="2:10" ht="12.75" customHeight="1">
      <c r="B51" s="527"/>
      <c r="C51" s="527"/>
      <c r="D51" s="527"/>
      <c r="E51" s="241"/>
      <c r="F51" s="241"/>
      <c r="G51" s="241"/>
      <c r="H51" s="241"/>
      <c r="I51" s="241"/>
      <c r="J51" s="241"/>
    </row>
    <row r="52" spans="2:10" ht="12.75" customHeight="1">
      <c r="B52" s="222"/>
      <c r="C52" s="223"/>
      <c r="D52" s="223"/>
      <c r="E52" s="233"/>
      <c r="F52" s="233"/>
      <c r="G52" s="233"/>
      <c r="H52" s="236"/>
      <c r="I52" s="236"/>
      <c r="J52" s="236"/>
    </row>
    <row r="53" spans="2:10">
      <c r="B53" s="236"/>
      <c r="C53" s="236"/>
      <c r="D53" s="236"/>
      <c r="E53" s="236"/>
      <c r="F53" s="236"/>
      <c r="G53" s="236"/>
      <c r="H53" s="236"/>
      <c r="I53" s="236"/>
      <c r="J53" s="236"/>
    </row>
  </sheetData>
  <mergeCells count="3">
    <mergeCell ref="B1:D1"/>
    <mergeCell ref="B50:D50"/>
    <mergeCell ref="B51:D51"/>
  </mergeCells>
  <phoneticPr fontId="67" type="noConversion"/>
  <hyperlinks>
    <hyperlink ref="F2" location="Indice!A1" tooltip="(voltar ao índice)" display="Indice!A1" xr:uid="{00000000-0004-0000-04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>
    <pageSetUpPr fitToPage="1"/>
  </sheetPr>
  <dimension ref="B1:F38"/>
  <sheetViews>
    <sheetView showGridLines="0" zoomScaleNormal="100" workbookViewId="0">
      <pane xSplit="2" ySplit="4" topLeftCell="C5" activePane="bottomRight" state="frozen"/>
      <selection activeCell="N31" sqref="N31"/>
      <selection pane="topRight" activeCell="N31" sqref="N31"/>
      <selection pane="bottomLeft" activeCell="N31" sqref="N31"/>
      <selection pane="bottomRight" activeCell="F2" sqref="F2"/>
    </sheetView>
  </sheetViews>
  <sheetFormatPr defaultRowHeight="11.25"/>
  <cols>
    <col min="1" max="1" width="6.7109375" style="235" customWidth="1"/>
    <col min="2" max="2" width="56.5703125" style="242" customWidth="1"/>
    <col min="3" max="3" width="14" style="242" customWidth="1"/>
    <col min="4" max="4" width="14" style="224" customWidth="1"/>
    <col min="5" max="5" width="6.7109375" style="235" customWidth="1"/>
    <col min="6" max="6" width="14.5703125" style="235" bestFit="1" customWidth="1"/>
    <col min="7" max="16384" width="9.140625" style="235"/>
  </cols>
  <sheetData>
    <row r="1" spans="2:6" ht="33.75" customHeight="1">
      <c r="B1" s="525" t="s">
        <v>574</v>
      </c>
      <c r="C1" s="525"/>
      <c r="D1" s="525"/>
    </row>
    <row r="2" spans="2:6" ht="21" customHeight="1">
      <c r="B2" s="250"/>
      <c r="C2" s="250"/>
      <c r="D2" s="250"/>
      <c r="F2" s="430" t="s">
        <v>596</v>
      </c>
    </row>
    <row r="3" spans="2:6" ht="13.5" customHeight="1">
      <c r="B3" s="234" t="s">
        <v>324</v>
      </c>
      <c r="D3" s="221" t="s">
        <v>232</v>
      </c>
    </row>
    <row r="4" spans="2:6" s="13" customFormat="1" ht="36" customHeight="1">
      <c r="B4" s="296" t="s">
        <v>69</v>
      </c>
      <c r="C4" s="297">
        <v>2009</v>
      </c>
      <c r="D4" s="443">
        <v>2019</v>
      </c>
    </row>
    <row r="5" spans="2:6" s="13" customFormat="1" ht="9" customHeight="1">
      <c r="B5" s="304"/>
      <c r="C5" s="304"/>
      <c r="D5" s="304"/>
    </row>
    <row r="6" spans="2:6" ht="15" customHeight="1">
      <c r="B6" s="245" t="s">
        <v>372</v>
      </c>
    </row>
    <row r="7" spans="2:6" ht="15" customHeight="1">
      <c r="B7" s="246" t="s">
        <v>373</v>
      </c>
      <c r="C7" s="248">
        <v>1072</v>
      </c>
      <c r="D7" s="248">
        <v>1176</v>
      </c>
    </row>
    <row r="8" spans="2:6" ht="15" customHeight="1">
      <c r="B8" s="229" t="s">
        <v>352</v>
      </c>
      <c r="C8" s="249">
        <v>798</v>
      </c>
      <c r="D8" s="249">
        <v>980</v>
      </c>
    </row>
    <row r="9" spans="2:6" ht="15" customHeight="1">
      <c r="B9" s="229" t="s">
        <v>353</v>
      </c>
      <c r="C9" s="249">
        <v>274</v>
      </c>
      <c r="D9" s="249">
        <v>196</v>
      </c>
      <c r="E9" s="251"/>
    </row>
    <row r="10" spans="2:6" ht="15" customHeight="1">
      <c r="B10" s="246" t="s">
        <v>365</v>
      </c>
      <c r="C10" s="238"/>
      <c r="D10" s="249"/>
    </row>
    <row r="11" spans="2:6" ht="15" customHeight="1">
      <c r="B11" s="229" t="s">
        <v>368</v>
      </c>
      <c r="C11" s="232">
        <v>312</v>
      </c>
      <c r="D11" s="249">
        <f>302+231</f>
        <v>533</v>
      </c>
      <c r="E11" s="251"/>
    </row>
    <row r="12" spans="2:6" ht="15" customHeight="1">
      <c r="B12" s="229" t="s">
        <v>369</v>
      </c>
      <c r="C12" s="232">
        <v>235</v>
      </c>
      <c r="D12" s="249">
        <f>102+108</f>
        <v>210</v>
      </c>
    </row>
    <row r="13" spans="2:6" ht="15" customHeight="1">
      <c r="B13" s="229" t="s">
        <v>370</v>
      </c>
      <c r="C13" s="232">
        <v>525</v>
      </c>
      <c r="D13" s="249">
        <v>433</v>
      </c>
    </row>
    <row r="14" spans="2:6" ht="15" customHeight="1">
      <c r="B14" s="246" t="s">
        <v>354</v>
      </c>
      <c r="C14" s="238"/>
      <c r="D14" s="249"/>
    </row>
    <row r="15" spans="2:6" ht="15" customHeight="1">
      <c r="B15" s="229" t="s">
        <v>374</v>
      </c>
      <c r="C15" s="232">
        <v>39</v>
      </c>
      <c r="D15" s="249">
        <v>25</v>
      </c>
    </row>
    <row r="16" spans="2:6" ht="15" customHeight="1">
      <c r="B16" s="229" t="s">
        <v>375</v>
      </c>
      <c r="C16" s="232">
        <v>785</v>
      </c>
      <c r="D16" s="249">
        <v>790</v>
      </c>
    </row>
    <row r="17" spans="2:5" ht="15" customHeight="1">
      <c r="B17" s="229" t="s">
        <v>376</v>
      </c>
      <c r="C17" s="232">
        <v>172</v>
      </c>
      <c r="D17" s="249">
        <v>289</v>
      </c>
    </row>
    <row r="18" spans="2:5" ht="15" customHeight="1">
      <c r="B18" s="229" t="s">
        <v>359</v>
      </c>
      <c r="C18" s="232">
        <v>76</v>
      </c>
      <c r="D18" s="249">
        <v>72</v>
      </c>
    </row>
    <row r="19" spans="2:5" ht="15" customHeight="1">
      <c r="B19" s="245" t="s">
        <v>377</v>
      </c>
      <c r="C19" s="232"/>
      <c r="D19" s="249"/>
    </row>
    <row r="20" spans="2:5" ht="15" customHeight="1">
      <c r="B20" s="246" t="s">
        <v>378</v>
      </c>
      <c r="C20" s="248">
        <v>232146</v>
      </c>
      <c r="D20" s="248">
        <f>SUM(D21:D22)</f>
        <v>172323</v>
      </c>
    </row>
    <row r="21" spans="2:5" ht="15" customHeight="1">
      <c r="B21" s="229" t="s">
        <v>578</v>
      </c>
      <c r="C21" s="249">
        <v>192747</v>
      </c>
      <c r="D21" s="249">
        <v>158230</v>
      </c>
    </row>
    <row r="22" spans="2:5" ht="15" customHeight="1">
      <c r="B22" s="229" t="s">
        <v>579</v>
      </c>
      <c r="C22" s="249">
        <v>39399</v>
      </c>
      <c r="D22" s="249">
        <v>14093</v>
      </c>
    </row>
    <row r="23" spans="2:5" ht="15" customHeight="1">
      <c r="B23" s="245" t="s">
        <v>583</v>
      </c>
      <c r="C23" s="248">
        <v>198365</v>
      </c>
      <c r="D23" s="248">
        <v>101637</v>
      </c>
    </row>
    <row r="24" spans="2:5" ht="15" customHeight="1">
      <c r="B24" s="245" t="s">
        <v>379</v>
      </c>
      <c r="C24" s="238"/>
      <c r="D24" s="249"/>
    </row>
    <row r="25" spans="2:5" s="239" customFormat="1" ht="15" customHeight="1">
      <c r="B25" s="246" t="s">
        <v>380</v>
      </c>
      <c r="C25" s="248">
        <v>14360</v>
      </c>
      <c r="D25" s="248">
        <f>D26+D30</f>
        <v>10678.48</v>
      </c>
      <c r="E25" s="252"/>
    </row>
    <row r="26" spans="2:5" ht="15" customHeight="1">
      <c r="B26" s="229" t="s">
        <v>575</v>
      </c>
      <c r="C26" s="249">
        <v>12445</v>
      </c>
      <c r="D26" s="249">
        <f>SUM(D27:D29)</f>
        <v>9140.5</v>
      </c>
    </row>
    <row r="27" spans="2:5" ht="15" customHeight="1">
      <c r="B27" s="247" t="s">
        <v>381</v>
      </c>
      <c r="C27" s="249">
        <v>6913</v>
      </c>
      <c r="D27" s="249">
        <v>5116.5</v>
      </c>
    </row>
    <row r="28" spans="2:5" ht="15" customHeight="1">
      <c r="B28" s="247" t="s">
        <v>382</v>
      </c>
      <c r="C28" s="249">
        <v>2968</v>
      </c>
      <c r="D28" s="249">
        <v>2097.5</v>
      </c>
    </row>
    <row r="29" spans="2:5" ht="15" customHeight="1">
      <c r="B29" s="247" t="s">
        <v>383</v>
      </c>
      <c r="C29" s="249">
        <v>2564</v>
      </c>
      <c r="D29" s="249">
        <v>1926.5</v>
      </c>
    </row>
    <row r="30" spans="2:5" ht="15" customHeight="1">
      <c r="B30" s="229" t="s">
        <v>576</v>
      </c>
      <c r="C30" s="249">
        <v>1915</v>
      </c>
      <c r="D30" s="249">
        <f>SUM(D31:D33)</f>
        <v>1537.98</v>
      </c>
    </row>
    <row r="31" spans="2:5" ht="15" customHeight="1">
      <c r="B31" s="247" t="s">
        <v>384</v>
      </c>
      <c r="C31" s="249">
        <v>773</v>
      </c>
      <c r="D31" s="249">
        <v>715.63</v>
      </c>
    </row>
    <row r="32" spans="2:5" ht="15" customHeight="1">
      <c r="B32" s="247" t="s">
        <v>377</v>
      </c>
      <c r="C32" s="249">
        <v>1032</v>
      </c>
      <c r="D32" s="249">
        <v>765.88</v>
      </c>
    </row>
    <row r="33" spans="2:4" ht="15" customHeight="1">
      <c r="B33" s="305" t="s">
        <v>385</v>
      </c>
      <c r="C33" s="249">
        <v>110</v>
      </c>
      <c r="D33" s="249">
        <v>56.47</v>
      </c>
    </row>
    <row r="34" spans="2:4" ht="9" customHeight="1">
      <c r="B34" s="305"/>
      <c r="C34" s="249"/>
      <c r="D34" s="249"/>
    </row>
    <row r="35" spans="2:4" ht="3" customHeight="1">
      <c r="B35" s="306"/>
      <c r="C35" s="303"/>
      <c r="D35" s="303"/>
    </row>
    <row r="36" spans="2:4" ht="5.25" customHeight="1">
      <c r="B36" s="305"/>
      <c r="C36" s="249"/>
      <c r="D36" s="249"/>
    </row>
    <row r="37" spans="2:4" ht="12.75" customHeight="1">
      <c r="B37" s="526" t="s">
        <v>560</v>
      </c>
      <c r="C37" s="526"/>
      <c r="D37" s="526"/>
    </row>
    <row r="38" spans="2:4" ht="12.75" customHeight="1">
      <c r="B38" s="527"/>
      <c r="C38" s="527"/>
      <c r="D38" s="527"/>
    </row>
  </sheetData>
  <mergeCells count="3">
    <mergeCell ref="B1:D1"/>
    <mergeCell ref="B37:D37"/>
    <mergeCell ref="B38:D38"/>
  </mergeCells>
  <phoneticPr fontId="67" type="noConversion"/>
  <hyperlinks>
    <hyperlink ref="F2" location="Indice!A1" tooltip="(voltar ao índice)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ignoredErrors>
    <ignoredError sqref="D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5">
    <pageSetUpPr fitToPage="1"/>
  </sheetPr>
  <dimension ref="B1:N36"/>
  <sheetViews>
    <sheetView zoomScaleNormal="100" workbookViewId="0">
      <pane xSplit="2" ySplit="6" topLeftCell="C7" activePane="bottomRight" state="frozen"/>
      <selection activeCell="N31" sqref="N31"/>
      <selection pane="topRight" activeCell="N31" sqref="N31"/>
      <selection pane="bottomLeft" activeCell="N31" sqref="N31"/>
      <selection pane="bottomRight" activeCell="J2" sqref="J2"/>
    </sheetView>
  </sheetViews>
  <sheetFormatPr defaultRowHeight="11.25"/>
  <cols>
    <col min="1" max="1" width="6.7109375" style="14" customWidth="1"/>
    <col min="2" max="2" width="23.85546875" style="14" customWidth="1"/>
    <col min="3" max="8" width="12.5703125" style="14" customWidth="1"/>
    <col min="9" max="9" width="6.7109375" style="14" customWidth="1"/>
    <col min="10" max="10" width="14.5703125" style="14" bestFit="1" customWidth="1"/>
    <col min="11" max="16384" width="9.140625" style="14"/>
  </cols>
  <sheetData>
    <row r="1" spans="2:14" ht="21" customHeight="1">
      <c r="B1" s="530" t="s">
        <v>488</v>
      </c>
      <c r="C1" s="530"/>
      <c r="D1" s="530"/>
      <c r="E1" s="530"/>
      <c r="F1" s="530"/>
      <c r="G1" s="530"/>
      <c r="H1" s="530"/>
      <c r="I1" s="196"/>
    </row>
    <row r="2" spans="2:14" ht="21" customHeight="1">
      <c r="B2" s="107"/>
      <c r="C2" s="107"/>
      <c r="D2" s="107"/>
      <c r="E2" s="107"/>
      <c r="F2" s="107"/>
      <c r="G2" s="107"/>
      <c r="H2" s="107"/>
      <c r="I2" s="107"/>
      <c r="J2" s="430" t="s">
        <v>596</v>
      </c>
    </row>
    <row r="3" spans="2:14" ht="11.25" customHeight="1">
      <c r="B3" s="12" t="s">
        <v>222</v>
      </c>
    </row>
    <row r="4" spans="2:14" ht="18" customHeight="1">
      <c r="B4" s="533" t="s">
        <v>74</v>
      </c>
      <c r="C4" s="531">
        <v>2021</v>
      </c>
      <c r="D4" s="532"/>
      <c r="E4" s="531">
        <v>2022</v>
      </c>
      <c r="F4" s="532"/>
      <c r="G4" s="531">
        <v>2023</v>
      </c>
      <c r="H4" s="534"/>
      <c r="I4" s="72"/>
    </row>
    <row r="5" spans="2:14" ht="18" customHeight="1">
      <c r="B5" s="533"/>
      <c r="C5" s="307" t="s">
        <v>225</v>
      </c>
      <c r="D5" s="307" t="s">
        <v>71</v>
      </c>
      <c r="E5" s="307" t="s">
        <v>225</v>
      </c>
      <c r="F5" s="307" t="s">
        <v>71</v>
      </c>
      <c r="G5" s="307" t="s">
        <v>225</v>
      </c>
      <c r="H5" s="308" t="s">
        <v>71</v>
      </c>
      <c r="I5" s="107"/>
    </row>
    <row r="6" spans="2:14">
      <c r="B6" s="533"/>
      <c r="C6" s="307" t="s">
        <v>221</v>
      </c>
      <c r="D6" s="307" t="s">
        <v>72</v>
      </c>
      <c r="E6" s="307" t="s">
        <v>221</v>
      </c>
      <c r="F6" s="307" t="s">
        <v>72</v>
      </c>
      <c r="G6" s="307" t="s">
        <v>221</v>
      </c>
      <c r="H6" s="308" t="s">
        <v>72</v>
      </c>
      <c r="I6" s="107"/>
    </row>
    <row r="7" spans="2:14" s="272" customFormat="1" ht="9" customHeight="1">
      <c r="B7" s="423"/>
      <c r="C7" s="423"/>
      <c r="D7" s="423"/>
      <c r="E7" s="423"/>
      <c r="F7" s="423"/>
      <c r="G7" s="423"/>
      <c r="H7" s="423"/>
      <c r="I7" s="424"/>
    </row>
    <row r="8" spans="2:14" ht="13.5" customHeight="1">
      <c r="B8" s="54" t="s">
        <v>37</v>
      </c>
      <c r="C8" s="78">
        <v>76.760000000000005</v>
      </c>
      <c r="D8" s="78">
        <v>1890.8876900329569</v>
      </c>
      <c r="E8" s="78">
        <v>76.760000000000005</v>
      </c>
      <c r="F8" s="78">
        <v>1890.8876900329569</v>
      </c>
      <c r="G8" s="78">
        <v>76.760000000000005</v>
      </c>
      <c r="H8" s="78">
        <v>2080</v>
      </c>
      <c r="I8" s="78"/>
      <c r="K8" s="111"/>
      <c r="L8" s="111"/>
      <c r="M8" s="120"/>
      <c r="N8" s="120"/>
    </row>
    <row r="9" spans="2:14" ht="13.5" customHeight="1">
      <c r="B9" s="54" t="s">
        <v>30</v>
      </c>
      <c r="C9" s="78">
        <v>49</v>
      </c>
      <c r="D9" s="78">
        <v>1477.25</v>
      </c>
      <c r="E9" s="78">
        <v>47.04</v>
      </c>
      <c r="F9" s="78">
        <v>1506.7950000000001</v>
      </c>
      <c r="G9" s="78">
        <v>49</v>
      </c>
      <c r="H9" s="78">
        <v>1808</v>
      </c>
      <c r="I9" s="78"/>
      <c r="K9" s="111"/>
      <c r="L9" s="111"/>
      <c r="M9" s="120"/>
      <c r="N9" s="120"/>
    </row>
    <row r="10" spans="2:14" ht="13.5" customHeight="1">
      <c r="B10" s="54" t="s">
        <v>38</v>
      </c>
      <c r="C10" s="78">
        <v>841.08371518199556</v>
      </c>
      <c r="D10" s="78">
        <v>25944.080761400623</v>
      </c>
      <c r="E10" s="78">
        <v>755.23717680988034</v>
      </c>
      <c r="F10" s="78">
        <v>21849.467123317881</v>
      </c>
      <c r="G10" s="78">
        <v>560</v>
      </c>
      <c r="H10" s="78">
        <v>16639</v>
      </c>
      <c r="I10" s="78"/>
      <c r="K10" s="111"/>
      <c r="L10" s="111"/>
      <c r="M10" s="120"/>
      <c r="N10" s="120"/>
    </row>
    <row r="11" spans="2:14" ht="13.5" customHeight="1">
      <c r="B11" s="54" t="s">
        <v>297</v>
      </c>
      <c r="C11" s="78">
        <v>430</v>
      </c>
      <c r="D11" s="78">
        <v>7641.7643031968473</v>
      </c>
      <c r="E11" s="78">
        <v>430.93257130468299</v>
      </c>
      <c r="F11" s="78">
        <v>7652.9572367098117</v>
      </c>
      <c r="G11" s="78">
        <v>434</v>
      </c>
      <c r="H11" s="78">
        <v>8382</v>
      </c>
      <c r="I11" s="78"/>
      <c r="K11" s="111"/>
      <c r="L11" s="111"/>
      <c r="M11" s="120"/>
      <c r="N11" s="120"/>
    </row>
    <row r="12" spans="2:14" ht="13.5" customHeight="1">
      <c r="B12" s="54" t="s">
        <v>76</v>
      </c>
      <c r="C12" s="78">
        <v>173.54</v>
      </c>
      <c r="D12" s="78">
        <v>9203.0029742000006</v>
      </c>
      <c r="E12" s="78">
        <v>173.54</v>
      </c>
      <c r="F12" s="78">
        <v>10048.369000000001</v>
      </c>
      <c r="G12" s="78">
        <v>155</v>
      </c>
      <c r="H12" s="78">
        <v>8860</v>
      </c>
      <c r="I12" s="124"/>
      <c r="K12" s="111"/>
      <c r="L12" s="111"/>
      <c r="M12" s="120"/>
      <c r="N12" s="120"/>
    </row>
    <row r="13" spans="2:14" ht="13.5" customHeight="1">
      <c r="B13" s="54" t="s">
        <v>34</v>
      </c>
      <c r="C13" s="78">
        <v>137.59229999999999</v>
      </c>
      <c r="D13" s="78">
        <v>4369.1248638368788</v>
      </c>
      <c r="E13" s="78">
        <v>136.21637699999999</v>
      </c>
      <c r="F13" s="78">
        <v>3932</v>
      </c>
      <c r="G13" s="78">
        <v>135</v>
      </c>
      <c r="H13" s="78">
        <v>3342</v>
      </c>
      <c r="I13" s="78"/>
      <c r="K13" s="111"/>
      <c r="L13" s="111"/>
      <c r="M13" s="120"/>
      <c r="N13" s="120"/>
    </row>
    <row r="14" spans="2:14" ht="13.5" customHeight="1">
      <c r="B14" s="54" t="s">
        <v>35</v>
      </c>
      <c r="C14" s="78">
        <v>29.2</v>
      </c>
      <c r="D14" s="78">
        <v>901.4207236363635</v>
      </c>
      <c r="E14" s="78">
        <v>29.2</v>
      </c>
      <c r="F14" s="78">
        <v>901.4207236363635</v>
      </c>
      <c r="G14" s="78">
        <v>29.2</v>
      </c>
      <c r="H14" s="78">
        <v>631</v>
      </c>
      <c r="I14" s="78"/>
      <c r="K14" s="111"/>
      <c r="L14" s="111"/>
      <c r="M14" s="120"/>
      <c r="N14" s="120"/>
    </row>
    <row r="15" spans="2:14" ht="13.5" customHeight="1">
      <c r="B15" s="54" t="s">
        <v>179</v>
      </c>
      <c r="C15" s="78">
        <v>2.04</v>
      </c>
      <c r="D15" s="78">
        <v>110.88000000000002</v>
      </c>
      <c r="E15" s="78">
        <v>2.04</v>
      </c>
      <c r="F15" s="78">
        <v>110.88000000000002</v>
      </c>
      <c r="G15" s="78">
        <v>2.04</v>
      </c>
      <c r="H15" s="78">
        <v>104</v>
      </c>
      <c r="I15" s="78"/>
      <c r="K15" s="111"/>
      <c r="L15" s="111"/>
      <c r="M15" s="120"/>
      <c r="N15" s="120"/>
    </row>
    <row r="16" spans="2:14" ht="13.5" customHeight="1">
      <c r="B16" s="54" t="s">
        <v>194</v>
      </c>
      <c r="C16" s="78">
        <v>12.629399999999999</v>
      </c>
      <c r="D16" s="78">
        <v>209.45582682761955</v>
      </c>
      <c r="E16" s="78">
        <v>11.997929999999998</v>
      </c>
      <c r="F16" s="78">
        <v>196.88847721796236</v>
      </c>
      <c r="G16" s="78">
        <v>11.997929999999998</v>
      </c>
      <c r="H16" s="78">
        <v>138</v>
      </c>
      <c r="I16" s="78"/>
      <c r="K16" s="111"/>
      <c r="L16" s="111"/>
      <c r="M16" s="120"/>
      <c r="N16" s="120"/>
    </row>
    <row r="17" spans="2:14" ht="13.5" customHeight="1">
      <c r="B17" s="54" t="s">
        <v>580</v>
      </c>
      <c r="C17" s="78">
        <v>11.0838</v>
      </c>
      <c r="D17" s="78">
        <v>196.85852881532767</v>
      </c>
      <c r="E17" s="78">
        <v>10.52961</v>
      </c>
      <c r="F17" s="78">
        <v>183.07843179825474</v>
      </c>
      <c r="G17" s="78">
        <v>10</v>
      </c>
      <c r="H17" s="78">
        <v>238</v>
      </c>
      <c r="I17" s="78"/>
      <c r="K17" s="111"/>
      <c r="L17" s="111"/>
      <c r="M17" s="120"/>
      <c r="N17" s="120"/>
    </row>
    <row r="18" spans="2:14" ht="13.5" customHeight="1">
      <c r="B18" s="54" t="s">
        <v>163</v>
      </c>
      <c r="C18" s="78">
        <v>103.99</v>
      </c>
      <c r="D18" s="78">
        <v>3622.5860204201945</v>
      </c>
      <c r="E18" s="78">
        <v>103.99</v>
      </c>
      <c r="F18" s="78">
        <v>3622.5860204201945</v>
      </c>
      <c r="G18" s="78">
        <v>106</v>
      </c>
      <c r="H18" s="78">
        <v>3369</v>
      </c>
      <c r="I18" s="78"/>
      <c r="K18" s="111"/>
      <c r="L18" s="111"/>
      <c r="M18" s="120"/>
      <c r="N18" s="120"/>
    </row>
    <row r="19" spans="2:14" ht="13.5" customHeight="1">
      <c r="B19" s="54" t="s">
        <v>193</v>
      </c>
      <c r="C19" s="78">
        <v>121.705</v>
      </c>
      <c r="D19" s="78">
        <v>1380.1938219565059</v>
      </c>
      <c r="E19" s="78">
        <v>121.705</v>
      </c>
      <c r="F19" s="78">
        <v>1449.2035130543313</v>
      </c>
      <c r="G19" s="78">
        <v>127</v>
      </c>
      <c r="H19" s="78">
        <v>1232</v>
      </c>
      <c r="I19" s="78"/>
      <c r="K19" s="111"/>
      <c r="L19" s="111"/>
      <c r="M19" s="120"/>
      <c r="N19" s="120"/>
    </row>
    <row r="20" spans="2:14" ht="13.5" customHeight="1">
      <c r="B20" s="54" t="s">
        <v>164</v>
      </c>
      <c r="C20" s="78">
        <v>115.72919999999999</v>
      </c>
      <c r="D20" s="78">
        <v>2362.0965275738617</v>
      </c>
      <c r="E20" s="78">
        <v>119.201076</v>
      </c>
      <c r="F20" s="78">
        <v>2007.7820484377824</v>
      </c>
      <c r="G20" s="78">
        <v>119.201076</v>
      </c>
      <c r="H20" s="78">
        <v>2409</v>
      </c>
      <c r="I20" s="78"/>
      <c r="K20" s="111"/>
      <c r="L20" s="111"/>
      <c r="M20" s="120"/>
      <c r="N20" s="120"/>
    </row>
    <row r="21" spans="2:14" ht="13.5" customHeight="1">
      <c r="B21" s="54" t="s">
        <v>207</v>
      </c>
      <c r="C21" s="78">
        <v>24.660016229712863</v>
      </c>
      <c r="D21" s="78">
        <v>455.77859535354452</v>
      </c>
      <c r="E21" s="78">
        <v>24.660016229712863</v>
      </c>
      <c r="F21" s="78">
        <v>455.77859535354452</v>
      </c>
      <c r="G21" s="78">
        <v>24.660016229712863</v>
      </c>
      <c r="H21" s="78">
        <v>514</v>
      </c>
      <c r="I21" s="78"/>
      <c r="K21" s="111"/>
      <c r="L21" s="111"/>
      <c r="M21" s="120"/>
      <c r="N21" s="120"/>
    </row>
    <row r="22" spans="2:14" ht="13.5" customHeight="1">
      <c r="B22" s="54" t="s">
        <v>208</v>
      </c>
      <c r="C22" s="78">
        <v>112.83370875</v>
      </c>
      <c r="D22" s="78">
        <v>2464.6261826289601</v>
      </c>
      <c r="E22" s="78">
        <v>113.9620458375</v>
      </c>
      <c r="F22" s="78">
        <v>2464.6261826289601</v>
      </c>
      <c r="G22" s="78">
        <v>117</v>
      </c>
      <c r="H22" s="78">
        <v>1848</v>
      </c>
      <c r="I22" s="78"/>
      <c r="K22" s="111"/>
      <c r="L22" s="111"/>
      <c r="M22" s="120"/>
      <c r="N22" s="120"/>
    </row>
    <row r="23" spans="2:14" ht="13.5" customHeight="1">
      <c r="B23" s="54" t="s">
        <v>33</v>
      </c>
      <c r="C23" s="78">
        <v>5.5234375</v>
      </c>
      <c r="D23" s="78">
        <v>279.80117474400004</v>
      </c>
      <c r="E23" s="78">
        <v>5.7996093750000002</v>
      </c>
      <c r="F23" s="78">
        <v>293.79123348120004</v>
      </c>
      <c r="G23" s="78">
        <v>5.7996093750000002</v>
      </c>
      <c r="H23" s="78">
        <v>338</v>
      </c>
      <c r="I23" s="78"/>
      <c r="K23" s="111"/>
      <c r="L23" s="111"/>
      <c r="M23" s="120"/>
      <c r="N23" s="120"/>
    </row>
    <row r="24" spans="2:14" ht="13.5" customHeight="1">
      <c r="B24" s="54" t="s">
        <v>36</v>
      </c>
      <c r="C24" s="78">
        <v>20</v>
      </c>
      <c r="D24" s="78">
        <v>669.3</v>
      </c>
      <c r="E24" s="78">
        <v>20</v>
      </c>
      <c r="F24" s="78">
        <v>669.3</v>
      </c>
      <c r="G24" s="78">
        <v>18</v>
      </c>
      <c r="H24" s="78">
        <v>489</v>
      </c>
      <c r="I24" s="78"/>
      <c r="K24" s="111"/>
      <c r="L24" s="111"/>
      <c r="M24" s="120"/>
      <c r="N24" s="120"/>
    </row>
    <row r="25" spans="2:14" ht="13.5" customHeight="1">
      <c r="B25" s="54" t="s">
        <v>90</v>
      </c>
      <c r="C25" s="78">
        <v>8.65</v>
      </c>
      <c r="D25" s="78">
        <v>740.8816892064001</v>
      </c>
      <c r="E25" s="78">
        <v>8.65</v>
      </c>
      <c r="F25" s="78">
        <v>740.8816892064001</v>
      </c>
      <c r="G25" s="78">
        <v>8.65</v>
      </c>
      <c r="H25" s="78">
        <v>963</v>
      </c>
      <c r="I25" s="78"/>
      <c r="K25" s="111"/>
      <c r="L25" s="111"/>
      <c r="M25" s="120"/>
      <c r="N25" s="120"/>
    </row>
    <row r="26" spans="2:14" s="54" customFormat="1" ht="13.5" customHeight="1">
      <c r="B26" s="54" t="s">
        <v>32</v>
      </c>
      <c r="C26" s="78">
        <v>4.45</v>
      </c>
      <c r="D26" s="78">
        <v>83.907415538847118</v>
      </c>
      <c r="E26" s="78">
        <v>4.45</v>
      </c>
      <c r="F26" s="78">
        <v>83.907415538847118</v>
      </c>
      <c r="G26" s="78">
        <v>4.45</v>
      </c>
      <c r="H26" s="78">
        <v>83.907415538847118</v>
      </c>
      <c r="I26" s="78"/>
      <c r="K26" s="441"/>
      <c r="L26" s="441"/>
      <c r="M26" s="78"/>
      <c r="N26" s="78"/>
    </row>
    <row r="27" spans="2:14" s="54" customFormat="1" ht="13.5" customHeight="1">
      <c r="B27" s="54" t="s">
        <v>31</v>
      </c>
      <c r="C27" s="78">
        <v>32.22</v>
      </c>
      <c r="D27" s="78">
        <v>1633.9409069368592</v>
      </c>
      <c r="E27" s="78">
        <v>33.831000000000003</v>
      </c>
      <c r="F27" s="78">
        <v>1879.0320429773878</v>
      </c>
      <c r="G27" s="78">
        <v>33.831000000000003</v>
      </c>
      <c r="H27" s="78">
        <v>2067</v>
      </c>
      <c r="I27" s="78"/>
      <c r="K27" s="441"/>
      <c r="L27" s="441"/>
      <c r="M27" s="78"/>
      <c r="N27" s="78"/>
    </row>
    <row r="28" spans="2:14" ht="4.5" customHeight="1">
      <c r="B28" s="54"/>
      <c r="C28" s="78"/>
      <c r="D28" s="78"/>
      <c r="E28" s="78"/>
      <c r="F28" s="78"/>
      <c r="G28" s="78"/>
      <c r="H28" s="78"/>
      <c r="I28" s="78"/>
      <c r="K28" s="111"/>
      <c r="L28" s="111"/>
      <c r="M28" s="120"/>
      <c r="N28" s="120"/>
    </row>
    <row r="29" spans="2:14" ht="3" customHeight="1">
      <c r="B29" s="293"/>
      <c r="C29" s="309"/>
      <c r="D29" s="309"/>
      <c r="E29" s="309"/>
      <c r="F29" s="309"/>
      <c r="G29" s="309"/>
      <c r="H29" s="309"/>
      <c r="I29" s="78"/>
      <c r="K29" s="111"/>
      <c r="L29" s="111"/>
      <c r="M29" s="120"/>
      <c r="N29" s="120"/>
    </row>
    <row r="30" spans="2:14" s="272" customFormat="1" ht="4.5" customHeight="1">
      <c r="B30" s="270"/>
      <c r="C30" s="278"/>
      <c r="D30" s="278"/>
      <c r="E30" s="278"/>
      <c r="F30" s="278"/>
      <c r="G30" s="278"/>
      <c r="H30" s="278"/>
      <c r="I30" s="278"/>
      <c r="K30" s="421"/>
      <c r="L30" s="421"/>
      <c r="M30" s="422"/>
      <c r="N30" s="422"/>
    </row>
    <row r="31" spans="2:14" ht="12.75" customHeight="1">
      <c r="B31" s="518" t="s">
        <v>566</v>
      </c>
      <c r="C31" s="518"/>
      <c r="D31" s="518"/>
      <c r="E31" s="518"/>
      <c r="F31" s="518"/>
      <c r="G31" s="518"/>
      <c r="H31" s="518"/>
      <c r="L31" s="111"/>
    </row>
    <row r="32" spans="2:14" ht="12.75" customHeight="1">
      <c r="L32" s="111"/>
    </row>
    <row r="33" spans="2:12" ht="12.75" customHeight="1">
      <c r="B33" s="13"/>
      <c r="E33" s="120"/>
      <c r="F33" s="120"/>
      <c r="G33" s="120"/>
      <c r="H33" s="120"/>
      <c r="L33" s="111"/>
    </row>
    <row r="34" spans="2:12" ht="12.75" customHeight="1">
      <c r="B34" s="64" t="s">
        <v>195</v>
      </c>
      <c r="L34" s="111"/>
    </row>
    <row r="35" spans="2:12" ht="12.75" customHeight="1">
      <c r="L35" s="111"/>
    </row>
    <row r="36" spans="2:12" ht="12.75" customHeight="1">
      <c r="B36" s="122"/>
      <c r="L36" s="111"/>
    </row>
  </sheetData>
  <mergeCells count="6">
    <mergeCell ref="B31:H31"/>
    <mergeCell ref="B1:H1"/>
    <mergeCell ref="E4:F4"/>
    <mergeCell ref="B4:B6"/>
    <mergeCell ref="C4:D4"/>
    <mergeCell ref="G4:H4"/>
  </mergeCells>
  <phoneticPr fontId="6" type="noConversion"/>
  <hyperlinks>
    <hyperlink ref="J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N31" sqref="N31"/>
      <selection pane="topRight" activeCell="N31" sqref="N31"/>
      <selection pane="bottomLeft" activeCell="N31" sqref="N31"/>
      <selection pane="bottomRight" activeCell="J2" sqref="J2"/>
    </sheetView>
  </sheetViews>
  <sheetFormatPr defaultRowHeight="11.25"/>
  <cols>
    <col min="1" max="1" width="6.7109375" style="14" customWidth="1"/>
    <col min="2" max="2" width="20.28515625" style="14" customWidth="1"/>
    <col min="3" max="8" width="12.5703125" style="14" customWidth="1"/>
    <col min="9" max="9" width="6.7109375" style="14" customWidth="1"/>
    <col min="10" max="10" width="14.5703125" style="14" bestFit="1" customWidth="1"/>
    <col min="11" max="16384" width="9.140625" style="14"/>
  </cols>
  <sheetData>
    <row r="1" spans="2:11" ht="21" customHeight="1">
      <c r="B1" s="530" t="s">
        <v>508</v>
      </c>
      <c r="C1" s="530"/>
      <c r="D1" s="530"/>
      <c r="E1" s="530"/>
      <c r="F1" s="530"/>
      <c r="G1" s="530"/>
      <c r="H1" s="530"/>
      <c r="K1" s="111"/>
    </row>
    <row r="2" spans="2:11" ht="21" customHeight="1">
      <c r="B2" s="107"/>
      <c r="C2" s="107"/>
      <c r="D2" s="107"/>
      <c r="E2" s="107"/>
      <c r="F2" s="107"/>
      <c r="G2" s="107"/>
      <c r="H2" s="107"/>
      <c r="J2" s="430" t="s">
        <v>596</v>
      </c>
      <c r="K2" s="111"/>
    </row>
    <row r="3" spans="2:11" ht="12" customHeight="1">
      <c r="B3" s="12" t="s">
        <v>222</v>
      </c>
      <c r="K3" s="111"/>
    </row>
    <row r="4" spans="2:11" ht="18" customHeight="1">
      <c r="B4" s="536" t="s">
        <v>74</v>
      </c>
      <c r="C4" s="531">
        <v>2021</v>
      </c>
      <c r="D4" s="532"/>
      <c r="E4" s="531">
        <v>2022</v>
      </c>
      <c r="F4" s="532"/>
      <c r="G4" s="531">
        <v>2023</v>
      </c>
      <c r="H4" s="534"/>
      <c r="K4" s="111"/>
    </row>
    <row r="5" spans="2:11" ht="18" customHeight="1">
      <c r="B5" s="533"/>
      <c r="C5" s="307" t="s">
        <v>225</v>
      </c>
      <c r="D5" s="307" t="s">
        <v>71</v>
      </c>
      <c r="E5" s="307" t="s">
        <v>225</v>
      </c>
      <c r="F5" s="307" t="s">
        <v>71</v>
      </c>
      <c r="G5" s="307" t="s">
        <v>225</v>
      </c>
      <c r="H5" s="308" t="s">
        <v>71</v>
      </c>
      <c r="K5" s="111"/>
    </row>
    <row r="6" spans="2:11" ht="11.25" customHeight="1">
      <c r="B6" s="537"/>
      <c r="C6" s="310" t="s">
        <v>221</v>
      </c>
      <c r="D6" s="310" t="s">
        <v>72</v>
      </c>
      <c r="E6" s="310" t="s">
        <v>221</v>
      </c>
      <c r="F6" s="310" t="s">
        <v>72</v>
      </c>
      <c r="G6" s="310" t="s">
        <v>221</v>
      </c>
      <c r="H6" s="311" t="s">
        <v>72</v>
      </c>
      <c r="K6" s="111"/>
    </row>
    <row r="7" spans="2:11" ht="4.5" customHeight="1">
      <c r="B7" s="312"/>
      <c r="C7" s="312"/>
      <c r="D7" s="312"/>
      <c r="E7" s="312"/>
      <c r="F7" s="312"/>
      <c r="G7" s="312"/>
      <c r="H7" s="312"/>
      <c r="K7" s="111"/>
    </row>
    <row r="8" spans="2:11" ht="13.5" customHeight="1">
      <c r="B8" s="54" t="s">
        <v>21</v>
      </c>
      <c r="C8" s="78">
        <v>50.393999999999998</v>
      </c>
      <c r="D8" s="78">
        <v>490.10163154606295</v>
      </c>
      <c r="E8" s="78">
        <v>51.153123219978752</v>
      </c>
      <c r="F8" s="78">
        <v>497.78879352434501</v>
      </c>
      <c r="G8" s="78">
        <v>51</v>
      </c>
      <c r="H8" s="78">
        <v>475</v>
      </c>
      <c r="J8" s="111"/>
      <c r="K8" s="111"/>
    </row>
    <row r="9" spans="2:11" ht="13.5" customHeight="1">
      <c r="B9" s="54" t="s">
        <v>19</v>
      </c>
      <c r="C9" s="78">
        <v>49.5122</v>
      </c>
      <c r="D9" s="78">
        <v>248.46588308462074</v>
      </c>
      <c r="E9" s="78">
        <v>49.5122</v>
      </c>
      <c r="F9" s="78">
        <v>252.29505292831993</v>
      </c>
      <c r="G9" s="78">
        <v>49.5122</v>
      </c>
      <c r="H9" s="78">
        <v>259</v>
      </c>
      <c r="J9" s="111"/>
      <c r="K9" s="111"/>
    </row>
    <row r="10" spans="2:11" ht="13.5" customHeight="1">
      <c r="B10" s="54" t="s">
        <v>20</v>
      </c>
      <c r="C10" s="78">
        <v>116.79399999999998</v>
      </c>
      <c r="D10" s="78">
        <v>584.30488162000938</v>
      </c>
      <c r="E10" s="78">
        <v>119.93915068412035</v>
      </c>
      <c r="F10" s="78">
        <v>626.91050219776196</v>
      </c>
      <c r="G10" s="78">
        <v>119.93915068412035</v>
      </c>
      <c r="H10" s="78">
        <v>799</v>
      </c>
      <c r="J10" s="111"/>
      <c r="K10" s="111"/>
    </row>
    <row r="11" spans="2:11" ht="13.5" customHeight="1">
      <c r="B11" s="54" t="s">
        <v>92</v>
      </c>
      <c r="C11" s="78">
        <v>832.24040400000001</v>
      </c>
      <c r="D11" s="78">
        <v>21218.622557344905</v>
      </c>
      <c r="E11" s="78">
        <v>873.85242420000009</v>
      </c>
      <c r="F11" s="78">
        <v>23892.16899957036</v>
      </c>
      <c r="G11" s="78">
        <v>883</v>
      </c>
      <c r="H11" s="78">
        <v>26471</v>
      </c>
      <c r="J11" s="111"/>
      <c r="K11" s="111"/>
    </row>
    <row r="12" spans="2:11" ht="13.5" customHeight="1">
      <c r="B12" s="54" t="s">
        <v>29</v>
      </c>
      <c r="C12" s="78">
        <v>108.741</v>
      </c>
      <c r="D12" s="78">
        <v>112.29410021532526</v>
      </c>
      <c r="E12" s="78">
        <v>108.741</v>
      </c>
      <c r="F12" s="78">
        <v>112.29410021532526</v>
      </c>
      <c r="G12" s="78">
        <v>108.741</v>
      </c>
      <c r="H12" s="78">
        <v>106</v>
      </c>
      <c r="J12" s="111"/>
      <c r="K12" s="111"/>
    </row>
    <row r="13" spans="2:11" ht="13.5" customHeight="1">
      <c r="B13" s="54" t="s">
        <v>22</v>
      </c>
      <c r="C13" s="78">
        <v>30.747800000000009</v>
      </c>
      <c r="D13" s="78">
        <v>65.106098531122299</v>
      </c>
      <c r="E13" s="78">
        <v>30.747800000000009</v>
      </c>
      <c r="F13" s="78">
        <v>74.872013310790635</v>
      </c>
      <c r="G13" s="78">
        <v>30.747800000000009</v>
      </c>
      <c r="H13" s="78">
        <v>74.872013310790635</v>
      </c>
      <c r="J13" s="111"/>
      <c r="K13" s="111"/>
    </row>
    <row r="14" spans="2:11" ht="13.5" customHeight="1">
      <c r="B14" s="54" t="s">
        <v>23</v>
      </c>
      <c r="C14" s="78">
        <v>10.5</v>
      </c>
      <c r="D14" s="78">
        <v>152.30250000000001</v>
      </c>
      <c r="E14" s="78">
        <v>10.5</v>
      </c>
      <c r="F14" s="78">
        <v>152.30250000000001</v>
      </c>
      <c r="G14" s="78">
        <v>10.5</v>
      </c>
      <c r="H14" s="78">
        <v>129</v>
      </c>
      <c r="J14" s="111"/>
      <c r="K14" s="111"/>
    </row>
    <row r="15" spans="2:11" ht="13.5" customHeight="1">
      <c r="B15" s="54" t="s">
        <v>27</v>
      </c>
      <c r="C15" s="78">
        <v>63.972902884779096</v>
      </c>
      <c r="D15" s="78">
        <v>825.2863263966168</v>
      </c>
      <c r="E15" s="78">
        <v>63.972902884779096</v>
      </c>
      <c r="F15" s="78">
        <v>868.52487092779495</v>
      </c>
      <c r="G15" s="78">
        <v>63.972902884779096</v>
      </c>
      <c r="H15" s="78">
        <v>1023</v>
      </c>
      <c r="J15" s="111"/>
      <c r="K15" s="111"/>
    </row>
    <row r="16" spans="2:11" ht="13.5" customHeight="1">
      <c r="B16" s="54" t="s">
        <v>543</v>
      </c>
      <c r="C16" s="78">
        <v>31.5242</v>
      </c>
      <c r="D16" s="78">
        <v>471.06615778945337</v>
      </c>
      <c r="E16" s="78">
        <v>31.5242</v>
      </c>
      <c r="F16" s="78">
        <v>471.06615778945337</v>
      </c>
      <c r="G16" s="78">
        <v>31</v>
      </c>
      <c r="H16" s="78">
        <v>448</v>
      </c>
      <c r="J16" s="111"/>
      <c r="K16" s="111"/>
    </row>
    <row r="17" spans="2:11" ht="13.5" customHeight="1">
      <c r="B17" s="54" t="s">
        <v>191</v>
      </c>
      <c r="C17" s="78">
        <v>23.452999999999999</v>
      </c>
      <c r="D17" s="78">
        <v>271.33028935429024</v>
      </c>
      <c r="E17" s="78">
        <v>24.40142509577824</v>
      </c>
      <c r="F17" s="78">
        <v>278.74232839153041</v>
      </c>
      <c r="G17" s="78">
        <v>24.401425095778201</v>
      </c>
      <c r="H17" s="78">
        <v>253</v>
      </c>
      <c r="J17" s="111"/>
      <c r="K17" s="111"/>
    </row>
    <row r="18" spans="2:11" ht="13.5" customHeight="1">
      <c r="B18" s="54" t="s">
        <v>25</v>
      </c>
      <c r="C18" s="78">
        <v>37.715800000000002</v>
      </c>
      <c r="D18" s="78">
        <v>247.95230318395599</v>
      </c>
      <c r="E18" s="78">
        <v>39.430697249479877</v>
      </c>
      <c r="F18" s="78">
        <v>267.96001689508432</v>
      </c>
      <c r="G18" s="78">
        <v>39.430697249479877</v>
      </c>
      <c r="H18" s="78">
        <v>295</v>
      </c>
      <c r="J18" s="111"/>
      <c r="K18" s="111"/>
    </row>
    <row r="19" spans="2:11" ht="13.5" customHeight="1">
      <c r="B19" s="54" t="s">
        <v>26</v>
      </c>
      <c r="C19" s="78">
        <v>6.3769199999999993</v>
      </c>
      <c r="D19" s="78">
        <v>189.24143809999998</v>
      </c>
      <c r="E19" s="78">
        <v>6.3769199999999993</v>
      </c>
      <c r="F19" s="78">
        <v>189.24143809999998</v>
      </c>
      <c r="G19" s="78">
        <v>6.3769199999999993</v>
      </c>
      <c r="H19" s="78">
        <v>189.24143809999998</v>
      </c>
      <c r="J19" s="111"/>
      <c r="K19" s="111"/>
    </row>
    <row r="20" spans="2:11" ht="13.5" customHeight="1">
      <c r="B20" s="54" t="s">
        <v>209</v>
      </c>
      <c r="C20" s="78">
        <v>23.141539999999999</v>
      </c>
      <c r="D20" s="78">
        <v>289.91726168437998</v>
      </c>
      <c r="E20" s="78">
        <v>23.141539999999999</v>
      </c>
      <c r="F20" s="78">
        <v>289.91726168437998</v>
      </c>
      <c r="G20" s="78">
        <v>23.141539999999999</v>
      </c>
      <c r="H20" s="78">
        <v>289.91726168437998</v>
      </c>
      <c r="J20" s="111"/>
      <c r="K20" s="111"/>
    </row>
    <row r="21" spans="2:11" ht="13.5" customHeight="1">
      <c r="B21" s="54" t="s">
        <v>544</v>
      </c>
      <c r="C21" s="78">
        <v>106.81305736161787</v>
      </c>
      <c r="D21" s="78">
        <v>1366.550623358218</v>
      </c>
      <c r="E21" s="78">
        <v>108.27832463199094</v>
      </c>
      <c r="F21" s="78">
        <v>1391.1098997516638</v>
      </c>
      <c r="G21" s="78">
        <v>112</v>
      </c>
      <c r="H21" s="78">
        <v>1533</v>
      </c>
      <c r="J21" s="111"/>
      <c r="K21" s="111"/>
    </row>
    <row r="22" spans="2:11" ht="13.5" customHeight="1">
      <c r="B22" s="54" t="s">
        <v>28</v>
      </c>
      <c r="C22" s="78">
        <v>38.014312403387564</v>
      </c>
      <c r="D22" s="78">
        <v>440.24000546159192</v>
      </c>
      <c r="E22" s="78">
        <v>39.204293166088391</v>
      </c>
      <c r="F22" s="78">
        <v>462.34468143350517</v>
      </c>
      <c r="G22" s="78">
        <v>40</v>
      </c>
      <c r="H22" s="78">
        <v>522</v>
      </c>
      <c r="J22" s="111"/>
      <c r="K22" s="111"/>
    </row>
    <row r="23" spans="2:11" ht="13.5" customHeight="1">
      <c r="B23" s="54" t="s">
        <v>245</v>
      </c>
      <c r="C23" s="78">
        <v>407.7</v>
      </c>
      <c r="D23" s="78">
        <v>3982.0569999999998</v>
      </c>
      <c r="E23" s="78">
        <v>403.44900000000007</v>
      </c>
      <c r="F23" s="78">
        <v>4031.9050000000002</v>
      </c>
      <c r="G23" s="78">
        <v>399.23900000000003</v>
      </c>
      <c r="H23" s="78">
        <v>4065.4279999999999</v>
      </c>
      <c r="J23" s="111"/>
      <c r="K23" s="111"/>
    </row>
    <row r="24" spans="2:11" ht="4.5" customHeight="1">
      <c r="B24" s="54"/>
      <c r="C24" s="124"/>
      <c r="D24" s="124"/>
      <c r="E24" s="124"/>
      <c r="F24" s="124"/>
      <c r="G24" s="124"/>
      <c r="H24" s="124"/>
      <c r="J24" s="111"/>
      <c r="K24" s="111"/>
    </row>
    <row r="25" spans="2:11" ht="3" customHeight="1">
      <c r="B25" s="293"/>
      <c r="C25" s="313"/>
      <c r="D25" s="313"/>
      <c r="E25" s="313"/>
      <c r="F25" s="313"/>
      <c r="G25" s="313"/>
      <c r="H25" s="313"/>
      <c r="J25" s="111"/>
      <c r="K25" s="111"/>
    </row>
    <row r="26" spans="2:11" ht="4.5" customHeight="1">
      <c r="B26" s="54"/>
      <c r="C26" s="124"/>
      <c r="D26" s="124"/>
      <c r="E26" s="124"/>
      <c r="F26" s="124"/>
      <c r="G26" s="124"/>
      <c r="H26" s="124"/>
      <c r="J26" s="111"/>
      <c r="K26" s="111"/>
    </row>
    <row r="27" spans="2:11" ht="12.75" customHeight="1">
      <c r="B27" s="518" t="s">
        <v>567</v>
      </c>
      <c r="C27" s="518"/>
      <c r="D27" s="518"/>
      <c r="E27" s="518"/>
      <c r="F27" s="518"/>
      <c r="G27" s="518"/>
      <c r="H27" s="518"/>
    </row>
    <row r="28" spans="2:11" ht="12.75" customHeight="1">
      <c r="B28" s="535" t="s">
        <v>526</v>
      </c>
      <c r="C28" s="535"/>
      <c r="D28" s="535"/>
      <c r="E28" s="535"/>
      <c r="F28" s="535"/>
      <c r="G28" s="535"/>
      <c r="H28" s="535"/>
    </row>
    <row r="29" spans="2:11">
      <c r="B29" s="123"/>
    </row>
    <row r="30" spans="2:11">
      <c r="B30" s="123"/>
    </row>
    <row r="31" spans="2:11">
      <c r="B31" s="14" t="s">
        <v>79</v>
      </c>
    </row>
    <row r="32" spans="2:11">
      <c r="B32" s="14" t="s">
        <v>79</v>
      </c>
    </row>
  </sheetData>
  <mergeCells count="7">
    <mergeCell ref="B1:H1"/>
    <mergeCell ref="B28:H28"/>
    <mergeCell ref="E4:F4"/>
    <mergeCell ref="B4:B6"/>
    <mergeCell ref="C4:D4"/>
    <mergeCell ref="B27:H27"/>
    <mergeCell ref="G4:H4"/>
  </mergeCells>
  <phoneticPr fontId="6" type="noConversion"/>
  <hyperlinks>
    <hyperlink ref="J2" location="Indice!A1" tooltip="(voltar ao índice)" display="Indice!A1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7">
    <pageSetUpPr fitToPage="1"/>
  </sheetPr>
  <dimension ref="B1:G78"/>
  <sheetViews>
    <sheetView showGridLines="0" zoomScaleNormal="100" workbookViewId="0">
      <pane xSplit="3" ySplit="6" topLeftCell="D7" activePane="bottomRight" state="frozen"/>
      <selection activeCell="N31" sqref="N31"/>
      <selection pane="topRight" activeCell="N31" sqref="N31"/>
      <selection pane="bottomLeft" activeCell="N31" sqref="N31"/>
      <selection pane="bottomRight" activeCell="G2" sqref="G2"/>
    </sheetView>
  </sheetViews>
  <sheetFormatPr defaultRowHeight="11.25"/>
  <cols>
    <col min="1" max="1" width="6.7109375" style="14" customWidth="1"/>
    <col min="2" max="2" width="6.28515625" style="14" customWidth="1"/>
    <col min="3" max="3" width="35.140625" style="14" customWidth="1"/>
    <col min="4" max="4" width="24.5703125" style="14" customWidth="1"/>
    <col min="5" max="5" width="18.28515625" style="14" customWidth="1"/>
    <col min="6" max="6" width="6.7109375" style="14" customWidth="1"/>
    <col min="7" max="7" width="14.5703125" style="14" bestFit="1" customWidth="1"/>
    <col min="8" max="16384" width="9.140625" style="14"/>
  </cols>
  <sheetData>
    <row r="1" spans="2:7" ht="16.5" customHeight="1">
      <c r="B1" s="530" t="s">
        <v>509</v>
      </c>
      <c r="C1" s="530"/>
      <c r="D1" s="530"/>
      <c r="E1" s="530"/>
    </row>
    <row r="2" spans="2:7" ht="16.5" customHeight="1">
      <c r="B2" s="530"/>
      <c r="C2" s="530"/>
      <c r="D2" s="530"/>
      <c r="E2" s="530"/>
      <c r="G2" s="430" t="s">
        <v>596</v>
      </c>
    </row>
    <row r="3" spans="2:7" ht="21" customHeight="1">
      <c r="B3" s="107"/>
      <c r="C3" s="107"/>
      <c r="D3" s="254"/>
    </row>
    <row r="4" spans="2:7">
      <c r="B4" s="518" t="s">
        <v>222</v>
      </c>
      <c r="C4" s="518"/>
      <c r="E4" s="27" t="s">
        <v>232</v>
      </c>
    </row>
    <row r="5" spans="2:7" ht="18" customHeight="1">
      <c r="B5" s="540" t="s">
        <v>74</v>
      </c>
      <c r="C5" s="538"/>
      <c r="D5" s="538" t="s">
        <v>95</v>
      </c>
      <c r="E5" s="539"/>
    </row>
    <row r="6" spans="2:7" ht="17.25" customHeight="1">
      <c r="B6" s="541"/>
      <c r="C6" s="542"/>
      <c r="D6" s="314">
        <v>2022</v>
      </c>
      <c r="E6" s="315">
        <v>2023</v>
      </c>
    </row>
    <row r="7" spans="2:7" ht="9" customHeight="1">
      <c r="B7" s="295"/>
      <c r="C7" s="295"/>
      <c r="D7" s="295"/>
      <c r="E7" s="295"/>
    </row>
    <row r="8" spans="2:7" ht="18" customHeight="1">
      <c r="B8" s="522" t="s">
        <v>37</v>
      </c>
      <c r="C8" s="522"/>
      <c r="D8" s="126">
        <v>1632</v>
      </c>
      <c r="E8" s="126">
        <v>1900</v>
      </c>
    </row>
    <row r="9" spans="2:7" ht="18" customHeight="1">
      <c r="B9" s="522" t="s">
        <v>85</v>
      </c>
      <c r="C9" s="522"/>
      <c r="D9" s="126">
        <v>2395</v>
      </c>
      <c r="E9" s="126">
        <v>9491</v>
      </c>
    </row>
    <row r="10" spans="2:7" ht="18" customHeight="1">
      <c r="B10" s="522" t="s">
        <v>30</v>
      </c>
      <c r="C10" s="522"/>
      <c r="D10" s="126">
        <v>2380825</v>
      </c>
      <c r="E10" s="126">
        <v>3184141</v>
      </c>
    </row>
    <row r="11" spans="2:7" ht="18" customHeight="1">
      <c r="B11" s="522" t="s">
        <v>86</v>
      </c>
      <c r="C11" s="522"/>
      <c r="D11" s="127">
        <v>387240</v>
      </c>
      <c r="E11" s="126">
        <v>407293</v>
      </c>
    </row>
    <row r="12" spans="2:7" ht="18" customHeight="1">
      <c r="B12" s="522" t="s">
        <v>87</v>
      </c>
      <c r="C12" s="522"/>
      <c r="D12" s="127">
        <v>1445</v>
      </c>
      <c r="E12" s="126">
        <v>1620</v>
      </c>
    </row>
    <row r="13" spans="2:7" ht="18" customHeight="1">
      <c r="B13" s="522" t="s">
        <v>88</v>
      </c>
      <c r="C13" s="522"/>
      <c r="D13" s="127">
        <v>11859</v>
      </c>
      <c r="E13" s="126">
        <v>9313</v>
      </c>
    </row>
    <row r="14" spans="2:7" ht="18" customHeight="1">
      <c r="B14" s="522" t="s">
        <v>117</v>
      </c>
      <c r="C14" s="522"/>
      <c r="D14" s="127">
        <v>260280</v>
      </c>
      <c r="E14" s="126">
        <v>268000</v>
      </c>
    </row>
    <row r="15" spans="2:7" ht="18" customHeight="1">
      <c r="B15" s="522" t="s">
        <v>34</v>
      </c>
      <c r="C15" s="522"/>
      <c r="D15" s="127">
        <v>418076</v>
      </c>
      <c r="E15" s="126">
        <v>415647</v>
      </c>
    </row>
    <row r="16" spans="2:7" ht="18" customHeight="1">
      <c r="B16" s="22" t="s">
        <v>35</v>
      </c>
      <c r="C16" s="22"/>
      <c r="D16" s="127">
        <v>13646</v>
      </c>
      <c r="E16" s="126">
        <v>2231</v>
      </c>
    </row>
    <row r="17" spans="2:7" ht="18" customHeight="1">
      <c r="B17" s="522" t="s">
        <v>111</v>
      </c>
      <c r="C17" s="522"/>
      <c r="D17" s="127">
        <v>3677</v>
      </c>
      <c r="E17" s="126">
        <v>15937</v>
      </c>
    </row>
    <row r="18" spans="2:7" ht="18" customHeight="1">
      <c r="B18" s="54" t="s">
        <v>89</v>
      </c>
      <c r="C18" s="54"/>
      <c r="D18" s="127">
        <v>404207</v>
      </c>
      <c r="E18" s="126">
        <v>403072</v>
      </c>
    </row>
    <row r="19" spans="2:7" ht="18" customHeight="1">
      <c r="B19" s="22" t="s">
        <v>179</v>
      </c>
      <c r="C19" s="22"/>
      <c r="D19" s="127">
        <v>45581</v>
      </c>
      <c r="E19" s="126">
        <v>40150</v>
      </c>
    </row>
    <row r="20" spans="2:7" ht="18" customHeight="1">
      <c r="B20" s="54" t="s">
        <v>587</v>
      </c>
      <c r="C20" s="54"/>
      <c r="D20" s="127">
        <v>814953</v>
      </c>
      <c r="E20" s="126">
        <v>631693</v>
      </c>
    </row>
    <row r="21" spans="2:7" ht="18" customHeight="1">
      <c r="B21" s="54" t="s">
        <v>110</v>
      </c>
      <c r="C21" s="54"/>
      <c r="D21" s="127">
        <v>13640</v>
      </c>
      <c r="E21" s="126">
        <v>9661</v>
      </c>
    </row>
    <row r="22" spans="2:7" ht="18" customHeight="1">
      <c r="B22" s="522" t="s">
        <v>36</v>
      </c>
      <c r="C22" s="522"/>
      <c r="D22" s="126">
        <v>250960</v>
      </c>
      <c r="E22" s="126">
        <v>282557</v>
      </c>
    </row>
    <row r="23" spans="2:7" ht="18" customHeight="1">
      <c r="B23" s="522" t="s">
        <v>90</v>
      </c>
      <c r="C23" s="522"/>
      <c r="D23" s="126">
        <v>3400</v>
      </c>
      <c r="E23" s="126">
        <v>1093</v>
      </c>
    </row>
    <row r="24" spans="2:7" ht="18" customHeight="1">
      <c r="B24" s="522" t="s">
        <v>32</v>
      </c>
      <c r="C24" s="522"/>
      <c r="D24" s="126">
        <v>49360</v>
      </c>
      <c r="E24" s="126">
        <v>50230</v>
      </c>
    </row>
    <row r="25" spans="2:7" ht="18" customHeight="1">
      <c r="B25" s="522" t="s">
        <v>106</v>
      </c>
      <c r="C25" s="522"/>
      <c r="D25" s="126">
        <v>2018450</v>
      </c>
      <c r="E25" s="126">
        <v>2616408</v>
      </c>
    </row>
    <row r="26" spans="2:7" ht="18" customHeight="1">
      <c r="B26" s="522" t="s">
        <v>31</v>
      </c>
      <c r="C26" s="522"/>
      <c r="D26" s="126">
        <v>35512</v>
      </c>
      <c r="E26" s="126">
        <v>51668</v>
      </c>
    </row>
    <row r="27" spans="2:7" ht="17.25" customHeight="1">
      <c r="B27" s="522" t="s">
        <v>116</v>
      </c>
      <c r="C27" s="522"/>
      <c r="D27" s="126">
        <v>311649</v>
      </c>
      <c r="E27" s="126">
        <v>325286</v>
      </c>
    </row>
    <row r="28" spans="2:7" ht="17.25" customHeight="1">
      <c r="B28" s="522" t="s">
        <v>304</v>
      </c>
      <c r="C28" s="522"/>
      <c r="D28" s="126">
        <v>22319</v>
      </c>
      <c r="E28" s="126">
        <v>68044</v>
      </c>
    </row>
    <row r="29" spans="2:7" ht="5.25" customHeight="1">
      <c r="B29" s="22"/>
      <c r="C29" s="22"/>
      <c r="D29" s="126"/>
      <c r="E29" s="126"/>
    </row>
    <row r="30" spans="2:7" ht="3" customHeight="1">
      <c r="B30" s="292"/>
      <c r="C30" s="292"/>
      <c r="D30" s="316"/>
      <c r="E30" s="316"/>
    </row>
    <row r="31" spans="2:7" ht="5.25" customHeight="1">
      <c r="B31" s="22"/>
      <c r="C31" s="22"/>
      <c r="D31" s="126"/>
      <c r="E31" s="126"/>
    </row>
    <row r="32" spans="2:7" ht="12.75" customHeight="1">
      <c r="B32" s="518" t="s">
        <v>581</v>
      </c>
      <c r="C32" s="518"/>
      <c r="D32" s="518"/>
      <c r="E32" s="518"/>
      <c r="F32" s="15"/>
      <c r="G32" s="15"/>
    </row>
    <row r="33" spans="2:5" ht="12.75" customHeight="1">
      <c r="B33" s="543" t="s">
        <v>582</v>
      </c>
      <c r="C33" s="543"/>
      <c r="D33" s="543"/>
      <c r="E33" s="543"/>
    </row>
    <row r="34" spans="2:5">
      <c r="B34" s="448"/>
      <c r="C34" s="448"/>
      <c r="D34" s="448"/>
    </row>
    <row r="77" spans="2:3">
      <c r="B77" s="23"/>
      <c r="C77" s="23"/>
    </row>
    <row r="78" spans="2:3">
      <c r="B78" s="13"/>
      <c r="C78" s="13"/>
    </row>
  </sheetData>
  <mergeCells count="22">
    <mergeCell ref="B23:C23"/>
    <mergeCell ref="B32:E32"/>
    <mergeCell ref="B33:E33"/>
    <mergeCell ref="B28:C28"/>
    <mergeCell ref="B24:C24"/>
    <mergeCell ref="B26:C26"/>
    <mergeCell ref="B27:C27"/>
    <mergeCell ref="B25:C25"/>
    <mergeCell ref="D5:E5"/>
    <mergeCell ref="B1:E2"/>
    <mergeCell ref="B15:C15"/>
    <mergeCell ref="B13:C13"/>
    <mergeCell ref="B22:C22"/>
    <mergeCell ref="B10:C10"/>
    <mergeCell ref="B14:C14"/>
    <mergeCell ref="B17:C17"/>
    <mergeCell ref="B12:C12"/>
    <mergeCell ref="B4:C4"/>
    <mergeCell ref="B5:C6"/>
    <mergeCell ref="B8:C8"/>
    <mergeCell ref="B11:C11"/>
    <mergeCell ref="B9:C9"/>
  </mergeCells>
  <phoneticPr fontId="6" type="noConversion"/>
  <hyperlinks>
    <hyperlink ref="G2" location="Indice!A1" tooltip="(voltar ao índice)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40</vt:i4>
      </vt:variant>
      <vt:variant>
        <vt:lpstr>Intervalos com Nome</vt:lpstr>
      </vt:variant>
      <vt:variant>
        <vt:i4>45</vt:i4>
      </vt:variant>
    </vt:vector>
  </HeadingPairs>
  <TitlesOfParts>
    <vt:vector size="85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II.6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V.2</vt:lpstr>
      <vt:lpstr>V.3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V.2!Área_de_Impressão</vt:lpstr>
      <vt:lpstr>V.3!Área_de_Impressão</vt:lpstr>
      <vt:lpstr>II.5!Títulos_de_Impressão</vt:lpstr>
      <vt:lpstr>II.6!Títulos_de_Impressão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2024-09-11T14:23:46Z</cp:lastPrinted>
  <dcterms:created xsi:type="dcterms:W3CDTF">2004-04-19T09:39:59Z</dcterms:created>
  <dcterms:modified xsi:type="dcterms:W3CDTF">2024-09-11T14:23:54Z</dcterms:modified>
</cp:coreProperties>
</file>