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gricultura floresta e pesca\Estruturas_agricolas\2023\"/>
    </mc:Choice>
  </mc:AlternateContent>
  <xr:revisionPtr revIDLastSave="0" documentId="13_ncr:1_{997F7218-CE73-439B-9D49-15760B5456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0" r:id="rId1"/>
    <sheet name="Sinais_convencionais" sheetId="9" r:id="rId2"/>
    <sheet name="UtilizaçãoTerras" sheetId="7" r:id="rId3"/>
    <sheet name="Exploração UTA" sheetId="4" r:id="rId4"/>
    <sheet name="MOA UTA" sheetId="2" r:id="rId5"/>
    <sheet name="População Agrícol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_1983" localSheetId="3">#REF!</definedName>
    <definedName name="_1983" localSheetId="4">#REF!</definedName>
    <definedName name="_1983" localSheetId="5">#REF!</definedName>
    <definedName name="_1983">#REF!</definedName>
    <definedName name="_1984" localSheetId="3">#REF!</definedName>
    <definedName name="_1984" localSheetId="4">#REF!</definedName>
    <definedName name="_1984" localSheetId="5">#REF!</definedName>
    <definedName name="_1984">#REF!</definedName>
    <definedName name="_1985" localSheetId="3">#REF!</definedName>
    <definedName name="_1985" localSheetId="4">#REF!</definedName>
    <definedName name="_1985" localSheetId="5">#REF!</definedName>
    <definedName name="_1985">#REF!</definedName>
    <definedName name="_1986" localSheetId="3">#REF!</definedName>
    <definedName name="_1986" localSheetId="4">#REF!</definedName>
    <definedName name="_1986" localSheetId="5">#REF!</definedName>
    <definedName name="_1986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">#REF!</definedName>
    <definedName name="année" localSheetId="0">[1]Dialog!$H$20</definedName>
    <definedName name="année" localSheetId="1">[1]Dialog!$H$20</definedName>
    <definedName name="année">[2]Dialog!$H$20</definedName>
    <definedName name="Annex_III_TableIIIB_GNFR_Codes" localSheetId="0">#REF!</definedName>
    <definedName name="Annex_III_TableIIIB_GNFR_Codes" localSheetId="1">#REF!</definedName>
    <definedName name="Annex_III_TableIIIB_GNFR_Codes">#REF!</definedName>
    <definedName name="Anuário99CNH" localSheetId="3">#REF!</definedName>
    <definedName name="Anuário99CNH" localSheetId="4">#REF!</definedName>
    <definedName name="Anuário99CNH" localSheetId="5">#REF!</definedName>
    <definedName name="Anuário99CNH">#REF!</definedName>
    <definedName name="_xlnm.Print_Area" localSheetId="3">'Exploração UTA'!$B$1:$E$44</definedName>
    <definedName name="_xlnm.Print_Area" localSheetId="0">Indice!$B$1:$B$7</definedName>
    <definedName name="_xlnm.Print_Area" localSheetId="4">'MOA UTA'!$B$1:$E$38</definedName>
    <definedName name="_xlnm.Print_Area" localSheetId="5">'População Agrícola'!$B$1:$F$49</definedName>
    <definedName name="_xlnm.Print_Area" localSheetId="1">Sinais_convencionais!$B$2:$D$31</definedName>
    <definedName name="_xlnm.Print_Area" localSheetId="2">UtilizaçãoTerras!$B$1:$L$46</definedName>
    <definedName name="b" localSheetId="3">#REF!</definedName>
    <definedName name="b" localSheetId="4">#REF!</definedName>
    <definedName name="b" localSheetId="5">#REF!</definedName>
    <definedName name="b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çoijupoil">#REF!</definedName>
    <definedName name="CRF_InventoryYear">[3]Sheet1!$C$6</definedName>
    <definedName name="CRF_Submission">[3]Sheet1!$C$30</definedName>
    <definedName name="euro" localSheetId="0">#REF!</definedName>
    <definedName name="euro" localSheetId="1">#REF!</definedName>
    <definedName name="euro">#REF!</definedName>
    <definedName name="fg" localSheetId="0">#REF!</definedName>
    <definedName name="fg" localSheetId="1">#REF!</definedName>
    <definedName name="fg">#REF!</definedName>
    <definedName name="FID_1">[4]AGR_Fuels!$A$2</definedName>
    <definedName name="HighwayShapeLength" localSheetId="0">#REF!</definedName>
    <definedName name="HighwayShapeLength" localSheetId="1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>#REF!</definedName>
    <definedName name="jkhuilgi">#REF!</definedName>
    <definedName name="lg" localSheetId="0">[5]Textes!$B$1</definedName>
    <definedName name="lg" localSheetId="1">[5]Textes!$B$1</definedName>
    <definedName name="lg">[6]Textes!$B$1</definedName>
    <definedName name="lib3c">[7]Início!$A$135:$A$138</definedName>
    <definedName name="liberta2i">[7]Início!$A$128:$A$133</definedName>
    <definedName name="lista2h">[7]Início!$A$123:$A$126</definedName>
    <definedName name="LIXO" localSheetId="3">#REF!</definedName>
    <definedName name="LIXO" localSheetId="4">#REF!</definedName>
    <definedName name="LIXO" localSheetId="5">#REF!</definedName>
    <definedName name="LIXO">#REF!</definedName>
    <definedName name="LIXO10" localSheetId="3">#REF!</definedName>
    <definedName name="LIXO10" localSheetId="4">#REF!</definedName>
    <definedName name="LIXO10" localSheetId="5">#REF!</definedName>
    <definedName name="LIXO10">#REF!</definedName>
    <definedName name="LIXO2" localSheetId="3">#REF!</definedName>
    <definedName name="LIXO2" localSheetId="4">#REF!</definedName>
    <definedName name="LIXO2" localSheetId="5">#REF!</definedName>
    <definedName name="LIXO2">#REF!</definedName>
    <definedName name="lixo222" localSheetId="3">#REF!</definedName>
    <definedName name="lixo222" localSheetId="4">#REF!</definedName>
    <definedName name="lixo222" localSheetId="5">#REF!</definedName>
    <definedName name="lixo222">#REF!</definedName>
    <definedName name="LIxo4" localSheetId="3">#REF!</definedName>
    <definedName name="LIxo4" localSheetId="4">#REF!</definedName>
    <definedName name="LIxo4" localSheetId="5">#REF!</definedName>
    <definedName name="LIxo4">#REF!</definedName>
    <definedName name="LIXO5" localSheetId="3">#REF!</definedName>
    <definedName name="LIXO5" localSheetId="4">#REF!</definedName>
    <definedName name="LIXO5" localSheetId="5">#REF!</definedName>
    <definedName name="LIXO5">#REF!</definedName>
    <definedName name="LIXO7" localSheetId="3">#REF!</definedName>
    <definedName name="LIXO7" localSheetId="4">#REF!</definedName>
    <definedName name="LIXO7" localSheetId="5">#REF!</definedName>
    <definedName name="LIXO7">#REF!</definedName>
    <definedName name="lixo77" localSheetId="3">#REF!</definedName>
    <definedName name="lixo77" localSheetId="4">#REF!</definedName>
    <definedName name="lixo77" localSheetId="5">#REF!</definedName>
    <definedName name="lixo77">#REF!</definedName>
    <definedName name="LIXO9" localSheetId="3">#REF!</definedName>
    <definedName name="LIXO9" localSheetId="4">#REF!</definedName>
    <definedName name="LIXO9" localSheetId="5">#REF!</definedName>
    <definedName name="LIXO9">#REF!</definedName>
    <definedName name="lixxx" localSheetId="3">#REF!</definedName>
    <definedName name="lixxx" localSheetId="4">#REF!</definedName>
    <definedName name="lixxx" localSheetId="5">#REF!</definedName>
    <definedName name="lixxx">#REF!</definedName>
    <definedName name="NUTS98" localSheetId="3">#REF!</definedName>
    <definedName name="NUTS98" localSheetId="4">#REF!</definedName>
    <definedName name="NUTS98" localSheetId="5">#REF!</definedName>
    <definedName name="NUTS98">#REF!</definedName>
    <definedName name="oscar">#REF!</definedName>
    <definedName name="p" localSheetId="0">[1]Textes!$A$7:$X$176</definedName>
    <definedName name="p" localSheetId="1">[1]Textes!$A$7:$X$176</definedName>
    <definedName name="p">[2]Textes!$A$7:$X$176</definedName>
    <definedName name="pays" localSheetId="0">[1]Textes!$A$201:$Y$228</definedName>
    <definedName name="pays" localSheetId="1">[1]Textes!$A$201:$Y$228</definedName>
    <definedName name="pays">[2]Textes!$A$201:$Y$228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od" localSheetId="0">[5]Textes!$A$7:$X$176</definedName>
    <definedName name="Prod" localSheetId="1">[5]Textes!$A$7:$X$176</definedName>
    <definedName name="Prod">[6]Textes!$A$7:$X$176</definedName>
    <definedName name="q" localSheetId="0">[1]Textes!$B$1</definedName>
    <definedName name="q" localSheetId="1">[1]Textes!$B$1</definedName>
    <definedName name="q">[2]Textes!$B$1</definedName>
    <definedName name="q_4.3">#REF!</definedName>
    <definedName name="QP_QC_1999" localSheetId="3">#REF!</definedName>
    <definedName name="QP_QC_1999" localSheetId="4">#REF!</definedName>
    <definedName name="QP_QC_1999" localSheetId="5">#REF!</definedName>
    <definedName name="QP_QC_1999">#REF!</definedName>
    <definedName name="SPSS" localSheetId="3">#REF!</definedName>
    <definedName name="SPSS" localSheetId="4">#REF!</definedName>
    <definedName name="SPSS" localSheetId="5">#REF!</definedName>
    <definedName name="SPSS">#REF!</definedName>
    <definedName name="tipo">[7]Início!$A$113:$A$121</definedName>
    <definedName name="tipo2">[7]Início!$A$120:$A$121</definedName>
    <definedName name="titres" localSheetId="0">[5]Textes!$A$179:$Z$197</definedName>
    <definedName name="titres" localSheetId="1">[5]Textes!$A$179:$Z$197</definedName>
    <definedName name="titres">[6]Textes!$A$179:$Z$197</definedName>
    <definedName name="Titulo" localSheetId="3">#REF!</definedName>
    <definedName name="Titulo" localSheetId="4">#REF!</definedName>
    <definedName name="Titulo" localSheetId="5">#REF!</definedName>
    <definedName name="Titulo">#REF!</definedName>
    <definedName name="Todo" localSheetId="3">#REF!</definedName>
    <definedName name="Todo" localSheetId="4">#REF!</definedName>
    <definedName name="Todo" localSheetId="5">#REF!</definedName>
    <definedName name="To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0" i="4"/>
  <c r="D12" i="4"/>
  <c r="D10" i="4"/>
  <c r="F43" i="3"/>
  <c r="F42" i="3"/>
  <c r="E43" i="3"/>
  <c r="E42" i="3"/>
  <c r="E37" i="3"/>
  <c r="F37" i="3"/>
  <c r="F27" i="3"/>
  <c r="E27" i="3"/>
  <c r="F23" i="3"/>
  <c r="F22" i="3"/>
  <c r="F21" i="3" s="1"/>
  <c r="E23" i="3"/>
  <c r="E22" i="3"/>
  <c r="F18" i="3"/>
  <c r="E18" i="3"/>
  <c r="F17" i="3"/>
  <c r="E17" i="3"/>
  <c r="F15" i="3"/>
  <c r="E15" i="3"/>
  <c r="F16" i="3"/>
  <c r="F38" i="3"/>
  <c r="E38" i="3"/>
  <c r="F34" i="3"/>
  <c r="E34" i="3"/>
  <c r="E32" i="3"/>
  <c r="F40" i="3"/>
  <c r="E40" i="3"/>
  <c r="F5" i="3"/>
  <c r="E5" i="3"/>
  <c r="C6" i="4"/>
  <c r="E28" i="2"/>
  <c r="E24" i="2"/>
  <c r="E10" i="2"/>
  <c r="E9" i="2"/>
  <c r="E21" i="3" l="1"/>
</calcChain>
</file>

<file path=xl/sharedStrings.xml><?xml version="1.0" encoding="utf-8"?>
<sst xmlns="http://schemas.openxmlformats.org/spreadsheetml/2006/main" count="252" uniqueCount="184">
  <si>
    <t>R.A.Madeira</t>
  </si>
  <si>
    <t>Unidade: N.º</t>
  </si>
  <si>
    <t>Trabalhadores Permanentes</t>
  </si>
  <si>
    <t>Total de indivíduos</t>
  </si>
  <si>
    <t>Homens</t>
  </si>
  <si>
    <t>Mulheres</t>
  </si>
  <si>
    <t>Tempo de atividade</t>
  </si>
  <si>
    <t>&gt; 0 a &lt; 50%</t>
  </si>
  <si>
    <t>50 a &lt;100%</t>
  </si>
  <si>
    <t>Tempo completo</t>
  </si>
  <si>
    <t>Idade</t>
  </si>
  <si>
    <t>&lt; 25 anos</t>
  </si>
  <si>
    <t>25 a &lt; 55 anos</t>
  </si>
  <si>
    <t>55 a &lt; 65 anos</t>
  </si>
  <si>
    <t>≥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</si>
  <si>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</si>
  <si>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</si>
  <si>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</si>
  <si>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</si>
  <si>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</si>
  <si>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</si>
  <si>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</si>
  <si>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Produtor</t>
  </si>
  <si>
    <t>Cônjuge</t>
  </si>
  <si>
    <t>Outros membros da família</t>
  </si>
  <si>
    <t>Trabalhadores permanentes</t>
  </si>
  <si>
    <t>Não contratada pelo produtor</t>
  </si>
  <si>
    <t>População Agrícola Familiar</t>
  </si>
  <si>
    <t>Indivíduos</t>
  </si>
  <si>
    <t>Média (anos)</t>
  </si>
  <si>
    <t>&lt; 35 anos</t>
  </si>
  <si>
    <t>35 a &lt; 45 anos</t>
  </si>
  <si>
    <t>45 a &lt; 65 anos</t>
  </si>
  <si>
    <t>Nível de instrução</t>
  </si>
  <si>
    <t>Nenhum</t>
  </si>
  <si>
    <t>Básico</t>
  </si>
  <si>
    <t>Secundário/Pós-secundário</t>
  </si>
  <si>
    <t>Superior</t>
  </si>
  <si>
    <t>Sem atividade</t>
  </si>
  <si>
    <t>Com atividade</t>
  </si>
  <si>
    <t>Produtor agrícola singular</t>
  </si>
  <si>
    <t>Tempo de actividade</t>
  </si>
  <si>
    <t xml:space="preserve">Explorações </t>
  </si>
  <si>
    <t>Natureza jurídica</t>
  </si>
  <si>
    <t>Produtor singular</t>
  </si>
  <si>
    <t>Sociedades</t>
  </si>
  <si>
    <t>Outras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</si>
  <si>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</si>
  <si>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</si>
  <si>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</si>
  <si>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</si>
  <si>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</si>
  <si>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</si>
  <si>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</si>
  <si>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</si>
  <si>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</si>
  <si>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</si>
  <si>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</si>
  <si>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</si>
  <si>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</si>
  <si>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</si>
  <si>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</si>
  <si>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</si>
  <si>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</si>
  <si>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</si>
  <si>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</si>
  <si>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</si>
  <si>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 xml:space="preserve">Área:ha </t>
  </si>
  <si>
    <t xml:space="preserve">Explorações (N.º) </t>
  </si>
  <si>
    <t xml:space="preserve">Explorações com Superfície Agrícola Utilizada (SAU) (N.º) </t>
  </si>
  <si>
    <t>Superfície Agrícola Utilizada (SAU)</t>
  </si>
  <si>
    <t>Cereais para grão</t>
  </si>
  <si>
    <t>Prados temporários e culturas forrageiras</t>
  </si>
  <si>
    <t>Batata</t>
  </si>
  <si>
    <t>Culturas industriais</t>
  </si>
  <si>
    <t>Das quais:</t>
  </si>
  <si>
    <t>Cana-de-açúcar</t>
  </si>
  <si>
    <t>Hortícolas</t>
  </si>
  <si>
    <t>Flores e plantas ornamentais</t>
  </si>
  <si>
    <t>Batata doce e inhame</t>
  </si>
  <si>
    <t>Restantes culturas temporárias</t>
  </si>
  <si>
    <t>Pousio</t>
  </si>
  <si>
    <t>Horta familiar</t>
  </si>
  <si>
    <t>Culturas permanentes</t>
  </si>
  <si>
    <t>Frutos frescos</t>
  </si>
  <si>
    <t>Frutos subtropicais</t>
  </si>
  <si>
    <t>Citrinos</t>
  </si>
  <si>
    <t>Frutos de casca rija</t>
  </si>
  <si>
    <t>Vinha</t>
  </si>
  <si>
    <t>Castas europeias</t>
  </si>
  <si>
    <t>Produtores directos</t>
  </si>
  <si>
    <t>Uva de mesa</t>
  </si>
  <si>
    <t>Restantes culturas permanentes</t>
  </si>
  <si>
    <t>Pastagens permanentes em terra limpa</t>
  </si>
  <si>
    <t xml:space="preserve">Efetivos animais (N.º) </t>
  </si>
  <si>
    <t>Bovinos</t>
  </si>
  <si>
    <t>Suínos</t>
  </si>
  <si>
    <t>Ovinos</t>
  </si>
  <si>
    <t>Caprinos</t>
  </si>
  <si>
    <t xml:space="preserve">Máquinas agrícolas (N.º) </t>
  </si>
  <si>
    <t>Tratores</t>
  </si>
  <si>
    <t>x</t>
  </si>
  <si>
    <t>Motocultivadores</t>
  </si>
  <si>
    <t>Motoenxadas</t>
  </si>
  <si>
    <t>(1) Área em cultura principal.</t>
  </si>
  <si>
    <t>(2) Inclui a horta familiar.</t>
  </si>
  <si>
    <t>SAU = Terra Arável + Culturas Permanentes + Horta Familiar + Pastagens Permanentes</t>
  </si>
  <si>
    <t>Sem SAU</t>
  </si>
  <si>
    <t>&gt;0 a &lt; 0.1</t>
  </si>
  <si>
    <t>0.1 a &lt; 0.2</t>
  </si>
  <si>
    <t>0.2 a &lt; 0.3</t>
  </si>
  <si>
    <t>0.3 a &lt; 0.4</t>
  </si>
  <si>
    <t>0.4 a &lt; 0.5</t>
  </si>
  <si>
    <t>0.5 a &lt; 1</t>
  </si>
  <si>
    <t>1 a &lt; 2</t>
  </si>
  <si>
    <t>2 a &lt; 5</t>
  </si>
  <si>
    <t xml:space="preserve"> &gt; 5</t>
  </si>
  <si>
    <t>Classes de SAU (ha)</t>
  </si>
  <si>
    <t xml:space="preserve">Sinais convencionais </t>
  </si>
  <si>
    <t>...</t>
  </si>
  <si>
    <t>-</t>
  </si>
  <si>
    <t>Valor confidencial</t>
  </si>
  <si>
    <t>Valor não disponível</t>
  </si>
  <si>
    <t>ə</t>
  </si>
  <si>
    <t>Valor inferior a metade do módulo da unidade utilizada</t>
  </si>
  <si>
    <t>//</t>
  </si>
  <si>
    <t>Não aplicável</t>
  </si>
  <si>
    <t>┴</t>
  </si>
  <si>
    <t>Quebra de série</t>
  </si>
  <si>
    <t>f</t>
  </si>
  <si>
    <t>Valor previsto</t>
  </si>
  <si>
    <r>
      <t>P</t>
    </r>
    <r>
      <rPr>
        <sz val="12"/>
        <rFont val="Cambria"/>
        <family val="1"/>
      </rPr>
      <t>o</t>
    </r>
  </si>
  <si>
    <t>Valor provisório</t>
  </si>
  <si>
    <r>
      <t>P</t>
    </r>
    <r>
      <rPr>
        <sz val="12"/>
        <rFont val="Cambria"/>
        <family val="1"/>
      </rPr>
      <t>e</t>
    </r>
  </si>
  <si>
    <t>Valor preliminar</t>
  </si>
  <si>
    <r>
      <t>R</t>
    </r>
    <r>
      <rPr>
        <sz val="12"/>
        <rFont val="Cambria"/>
        <family val="1"/>
      </rPr>
      <t>c</t>
    </r>
  </si>
  <si>
    <t>Valor retificado</t>
  </si>
  <si>
    <r>
      <t>R</t>
    </r>
    <r>
      <rPr>
        <sz val="12"/>
        <rFont val="Cambria"/>
        <family val="1"/>
      </rPr>
      <t>v</t>
    </r>
  </si>
  <si>
    <t>Valor revisto</t>
  </si>
  <si>
    <t>§</t>
  </si>
  <si>
    <t>Valor com coeficiente de variação elevado (aplicado no caso em que o valor é divulgado)</t>
  </si>
  <si>
    <t>Unidades de medida</t>
  </si>
  <si>
    <t>GT</t>
  </si>
  <si>
    <t>Arqueação bruta</t>
  </si>
  <si>
    <t>cab.</t>
  </si>
  <si>
    <t>Cabeças</t>
  </si>
  <si>
    <t>ha</t>
  </si>
  <si>
    <t>Hectare</t>
  </si>
  <si>
    <t>hl</t>
  </si>
  <si>
    <t>Hectolitro</t>
  </si>
  <si>
    <t>l</t>
  </si>
  <si>
    <t>Litro</t>
  </si>
  <si>
    <t>kg</t>
  </si>
  <si>
    <t>Quilograma</t>
  </si>
  <si>
    <t>kW</t>
  </si>
  <si>
    <t>Quilowatt</t>
  </si>
  <si>
    <t>N.º</t>
  </si>
  <si>
    <t>Número</t>
  </si>
  <si>
    <t>t</t>
  </si>
  <si>
    <t>Tonelada</t>
  </si>
  <si>
    <t>vol</t>
  </si>
  <si>
    <t>Volume</t>
  </si>
  <si>
    <t>expl.</t>
  </si>
  <si>
    <t>Exploração</t>
  </si>
  <si>
    <t>unid.</t>
  </si>
  <si>
    <t>Unidade</t>
  </si>
  <si>
    <t>UTA</t>
  </si>
  <si>
    <t>Unidade de trabalho ano</t>
  </si>
  <si>
    <t>VAB</t>
  </si>
  <si>
    <t>Valor acrescentado bruto</t>
  </si>
  <si>
    <t>(Voltar ao índice)</t>
  </si>
  <si>
    <t>Sinais Convencionais</t>
  </si>
  <si>
    <t xml:space="preserve"> Principais Indicadores Estruturais das Explorações Agrícolas</t>
  </si>
  <si>
    <t>1 - Utilização das terras, efetivos animais e máquinas agrícolas - 2009/2019/2023</t>
  </si>
  <si>
    <t>2 - Explorações por natureza jurídica do produtor, classes de SAU, classes de UTA, dimensão económica e orientação técnico-económica (OTE) - 2009/2019/2023</t>
  </si>
  <si>
    <t>3 - Mão de obra agrícola não familiar e unidades de trabalho-ano (UTA) nas explorações agrícolas da RAM  2009/2019/2023</t>
  </si>
  <si>
    <t>4 - População agrícola familiar e produtores agrícolas na RAM - 2009/2019/2023</t>
  </si>
  <si>
    <t>Mão de obra familiar</t>
  </si>
  <si>
    <t>Mão de obra não familiar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</si>
  <si>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de 2023 resultam da extrapolação de uma amostra pelo que a soma dos parciais pode nem sempre corresponder ao total.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</si>
  <si>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2019, Inquérito à Estrutura das Explorações Agrícolas 2023</t>
    </r>
  </si>
  <si>
    <r>
      <t xml:space="preserve">Terra arável </t>
    </r>
    <r>
      <rPr>
        <b/>
        <vertAlign val="superscript"/>
        <sz val="8"/>
        <rFont val="Arial"/>
        <family val="2"/>
      </rPr>
      <t>(1)</t>
    </r>
  </si>
  <si>
    <r>
      <t xml:space="preserve">Superficie Irrigável </t>
    </r>
    <r>
      <rPr>
        <b/>
        <vertAlign val="superscript"/>
        <sz val="8"/>
        <rFont val="Arial"/>
        <family val="2"/>
      </rPr>
      <t>(2)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</si>
  <si>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DREM, Recenseamento Agrícola 2009 e 2019, Inquérito à Estrutura das Explorações Agrícolas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</si>
</sst>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\ ###\ ###"/>
    <numFmt numFmtId="165" formatCode="###\ ###"/>
    <numFmt numFmtId="166" formatCode="###\ ###.#"/>
    <numFmt numFmtId="167" formatCode="###\ ###.0"/>
    <numFmt numFmtId="168" formatCode="###\ ###\ ###.0"/>
    <numFmt numFmtId="169" formatCode="0.0"/>
    <numFmt numFmtId="170" formatCode="0.0%"/>
    <numFmt numFmtId="171" formatCode="0.00000000"/>
    <numFmt numFmtId="172" formatCode="#####\ ###.0"/>
    <numFmt numFmtId="173" formatCode="#######\ ###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MS Sans Serif"/>
    </font>
    <font>
      <u/>
      <sz val="9"/>
      <color indexed="12"/>
      <name val="Arial"/>
      <family val="2"/>
    </font>
    <font>
      <vertAlign val="superscript"/>
      <sz val="10"/>
      <name val="Arial"/>
      <family val="2"/>
    </font>
    <font>
      <sz val="12"/>
      <name val="Cambria"/>
      <family val="1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 tint="4.9989318521683403E-2"/>
      <name val="Arial"/>
      <family val="2"/>
    </font>
    <font>
      <u/>
      <sz val="7"/>
      <color rgb="FF012B5B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7"/>
      <color indexed="8"/>
      <name val="Arial"/>
      <family val="2"/>
    </font>
    <font>
      <u/>
      <sz val="7"/>
      <color indexed="56"/>
      <name val="Arial"/>
      <family val="2"/>
    </font>
    <font>
      <sz val="8"/>
      <color indexed="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4" fillId="4" borderId="0" xfId="5" applyFill="1"/>
    <xf numFmtId="0" fontId="10" fillId="4" borderId="0" xfId="5" applyFont="1" applyFill="1" applyAlignment="1">
      <alignment horizontal="center"/>
    </xf>
    <xf numFmtId="0" fontId="6" fillId="4" borderId="0" xfId="5" quotePrefix="1" applyFont="1" applyFill="1" applyAlignment="1">
      <alignment horizontal="center"/>
    </xf>
    <xf numFmtId="0" fontId="6" fillId="4" borderId="0" xfId="5" applyFont="1" applyFill="1"/>
    <xf numFmtId="0" fontId="9" fillId="0" borderId="0" xfId="6" applyFont="1" applyAlignment="1" applyProtection="1"/>
    <xf numFmtId="0" fontId="6" fillId="4" borderId="0" xfId="5" applyFont="1" applyFill="1" applyAlignment="1">
      <alignment horizontal="center"/>
    </xf>
    <xf numFmtId="0" fontId="12" fillId="0" borderId="0" xfId="5" applyFont="1" applyAlignment="1">
      <alignment horizontal="left" vertical="center"/>
    </xf>
    <xf numFmtId="0" fontId="4" fillId="0" borderId="0" xfId="5"/>
    <xf numFmtId="0" fontId="14" fillId="0" borderId="0" xfId="5" applyFont="1"/>
    <xf numFmtId="0" fontId="15" fillId="0" borderId="0" xfId="6" applyFont="1" applyAlignment="1" applyProtection="1"/>
    <xf numFmtId="0" fontId="16" fillId="0" borderId="0" xfId="5" applyFont="1"/>
    <xf numFmtId="0" fontId="17" fillId="0" borderId="0" xfId="6" applyFont="1" applyAlignment="1" applyProtection="1"/>
    <xf numFmtId="0" fontId="18" fillId="0" borderId="0" xfId="2" applyFont="1"/>
    <xf numFmtId="0" fontId="19" fillId="2" borderId="0" xfId="2" applyFont="1" applyFill="1"/>
    <xf numFmtId="164" fontId="18" fillId="0" borderId="0" xfId="2" applyNumberFormat="1" applyFont="1" applyAlignment="1">
      <alignment vertical="center"/>
    </xf>
    <xf numFmtId="0" fontId="19" fillId="2" borderId="0" xfId="2" applyFont="1" applyFill="1" applyAlignment="1">
      <alignment horizontal="right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/>
    <xf numFmtId="170" fontId="18" fillId="0" borderId="0" xfId="1" applyNumberFormat="1" applyFont="1"/>
    <xf numFmtId="0" fontId="19" fillId="3" borderId="0" xfId="2" applyFont="1" applyFill="1"/>
    <xf numFmtId="2" fontId="19" fillId="2" borderId="0" xfId="2" applyNumberFormat="1" applyFont="1" applyFill="1" applyAlignment="1">
      <alignment horizontal="left" wrapText="1"/>
    </xf>
    <xf numFmtId="2" fontId="19" fillId="2" borderId="0" xfId="2" applyNumberFormat="1" applyFont="1" applyFill="1" applyAlignment="1">
      <alignment horizontal="justify" wrapText="1"/>
    </xf>
    <xf numFmtId="0" fontId="19" fillId="2" borderId="0" xfId="2" applyFont="1" applyFill="1" applyAlignment="1">
      <alignment horizontal="left" wrapText="1"/>
    </xf>
    <xf numFmtId="0" fontId="19" fillId="2" borderId="0" xfId="2" applyFont="1" applyFill="1" applyAlignment="1">
      <alignment horizontal="left"/>
    </xf>
    <xf numFmtId="0" fontId="18" fillId="0" borderId="0" xfId="2" applyFont="1" applyAlignment="1">
      <alignment vertical="center"/>
    </xf>
    <xf numFmtId="0" fontId="21" fillId="3" borderId="2" xfId="2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 vertical="center"/>
    </xf>
    <xf numFmtId="0" fontId="22" fillId="0" borderId="0" xfId="2" applyFont="1" applyAlignment="1">
      <alignment horizontal="left"/>
    </xf>
    <xf numFmtId="164" fontId="22" fillId="0" borderId="0" xfId="2" applyNumberFormat="1" applyFont="1" applyAlignment="1">
      <alignment horizontal="right"/>
    </xf>
    <xf numFmtId="165" fontId="22" fillId="0" borderId="0" xfId="2" applyNumberFormat="1" applyFont="1" applyAlignment="1">
      <alignment horizontal="right"/>
    </xf>
    <xf numFmtId="0" fontId="23" fillId="0" borderId="0" xfId="2" applyFont="1" applyAlignment="1">
      <alignment horizontal="left" indent="2"/>
    </xf>
    <xf numFmtId="165" fontId="23" fillId="0" borderId="0" xfId="2" applyNumberFormat="1" applyFont="1" applyAlignment="1">
      <alignment horizontal="right"/>
    </xf>
    <xf numFmtId="0" fontId="23" fillId="0" borderId="0" xfId="2" applyFont="1"/>
    <xf numFmtId="0" fontId="23" fillId="0" borderId="0" xfId="2" applyFont="1" applyAlignment="1">
      <alignment horizontal="left" indent="4"/>
    </xf>
    <xf numFmtId="0" fontId="23" fillId="0" borderId="0" xfId="2" applyFont="1" applyAlignment="1">
      <alignment horizontal="right"/>
    </xf>
    <xf numFmtId="165" fontId="23" fillId="0" borderId="0" xfId="2" applyNumberFormat="1" applyFont="1"/>
    <xf numFmtId="0" fontId="25" fillId="0" borderId="0" xfId="6" applyFont="1" applyAlignment="1" applyProtection="1"/>
    <xf numFmtId="0" fontId="26" fillId="0" borderId="0" xfId="5" applyFont="1"/>
    <xf numFmtId="0" fontId="25" fillId="0" borderId="0" xfId="9" applyFont="1" applyAlignment="1" applyProtection="1"/>
    <xf numFmtId="0" fontId="19" fillId="2" borderId="0" xfId="5" applyFont="1" applyFill="1"/>
    <xf numFmtId="0" fontId="19" fillId="2" borderId="0" xfId="5" applyFont="1" applyFill="1" applyAlignment="1">
      <alignment horizontal="right"/>
    </xf>
    <xf numFmtId="0" fontId="24" fillId="2" borderId="0" xfId="5" applyFont="1" applyFill="1"/>
    <xf numFmtId="165" fontId="24" fillId="2" borderId="0" xfId="5" applyNumberFormat="1" applyFont="1" applyFill="1"/>
    <xf numFmtId="170" fontId="24" fillId="2" borderId="0" xfId="1" applyNumberFormat="1" applyFont="1" applyFill="1"/>
    <xf numFmtId="165" fontId="19" fillId="2" borderId="0" xfId="5" applyNumberFormat="1" applyFont="1" applyFill="1"/>
    <xf numFmtId="171" fontId="19" fillId="2" borderId="0" xfId="5" applyNumberFormat="1" applyFont="1" applyFill="1"/>
    <xf numFmtId="169" fontId="19" fillId="2" borderId="0" xfId="5" applyNumberFormat="1" applyFont="1" applyFill="1"/>
    <xf numFmtId="170" fontId="19" fillId="2" borderId="0" xfId="1" applyNumberFormat="1" applyFont="1" applyFill="1"/>
    <xf numFmtId="169" fontId="19" fillId="2" borderId="0" xfId="1" applyNumberFormat="1" applyFont="1" applyFill="1"/>
    <xf numFmtId="0" fontId="19" fillId="3" borderId="0" xfId="5" applyFont="1" applyFill="1"/>
    <xf numFmtId="0" fontId="27" fillId="2" borderId="0" xfId="5" applyFont="1" applyFill="1" applyAlignment="1">
      <alignment horizontal="left"/>
    </xf>
    <xf numFmtId="0" fontId="27" fillId="2" borderId="0" xfId="5" applyFont="1" applyFill="1"/>
    <xf numFmtId="165" fontId="27" fillId="2" borderId="0" xfId="5" applyNumberFormat="1" applyFont="1" applyFill="1"/>
    <xf numFmtId="2" fontId="27" fillId="2" borderId="0" xfId="5" applyNumberFormat="1" applyFont="1" applyFill="1"/>
    <xf numFmtId="0" fontId="28" fillId="2" borderId="0" xfId="5" applyFont="1" applyFill="1"/>
    <xf numFmtId="166" fontId="27" fillId="2" borderId="0" xfId="5" applyNumberFormat="1" applyFont="1" applyFill="1"/>
    <xf numFmtId="167" fontId="27" fillId="2" borderId="0" xfId="5" applyNumberFormat="1" applyFont="1" applyFill="1"/>
    <xf numFmtId="168" fontId="27" fillId="2" borderId="0" xfId="5" applyNumberFormat="1" applyFont="1" applyFill="1"/>
    <xf numFmtId="0" fontId="28" fillId="2" borderId="0" xfId="5" applyFont="1" applyFill="1" applyAlignment="1">
      <alignment horizontal="left"/>
    </xf>
    <xf numFmtId="167" fontId="28" fillId="2" borderId="0" xfId="5" applyNumberFormat="1" applyFont="1" applyFill="1"/>
    <xf numFmtId="169" fontId="28" fillId="2" borderId="0" xfId="5" applyNumberFormat="1" applyFont="1" applyFill="1"/>
    <xf numFmtId="167" fontId="28" fillId="2" borderId="0" xfId="5" applyNumberFormat="1" applyFont="1" applyFill="1" applyAlignment="1">
      <alignment horizontal="right"/>
    </xf>
    <xf numFmtId="167" fontId="27" fillId="0" borderId="0" xfId="0" applyNumberFormat="1" applyFont="1"/>
    <xf numFmtId="166" fontId="28" fillId="2" borderId="0" xfId="5" applyNumberFormat="1" applyFont="1" applyFill="1"/>
    <xf numFmtId="172" fontId="27" fillId="2" borderId="0" xfId="5" applyNumberFormat="1" applyFont="1" applyFill="1" applyAlignment="1">
      <alignment horizontal="right"/>
    </xf>
    <xf numFmtId="173" fontId="27" fillId="2" borderId="0" xfId="5" applyNumberFormat="1" applyFont="1" applyFill="1" applyAlignment="1">
      <alignment horizontal="right"/>
    </xf>
    <xf numFmtId="167" fontId="27" fillId="2" borderId="0" xfId="5" applyNumberFormat="1" applyFont="1" applyFill="1" applyAlignment="1">
      <alignment horizontal="right"/>
    </xf>
    <xf numFmtId="165" fontId="28" fillId="2" borderId="0" xfId="5" applyNumberFormat="1" applyFont="1" applyFill="1" applyAlignment="1">
      <alignment horizontal="right"/>
    </xf>
    <xf numFmtId="0" fontId="30" fillId="0" borderId="0" xfId="2" applyFont="1"/>
    <xf numFmtId="165" fontId="30" fillId="0" borderId="0" xfId="2" applyNumberFormat="1" applyFont="1"/>
    <xf numFmtId="170" fontId="30" fillId="0" borderId="0" xfId="1" applyNumberFormat="1" applyFont="1"/>
    <xf numFmtId="0" fontId="31" fillId="0" borderId="0" xfId="3" applyFont="1" applyAlignment="1" applyProtection="1"/>
    <xf numFmtId="0" fontId="22" fillId="0" borderId="0" xfId="2" applyFont="1"/>
    <xf numFmtId="0" fontId="23" fillId="0" borderId="0" xfId="2" applyFont="1" applyAlignment="1">
      <alignment vertical="center"/>
    </xf>
    <xf numFmtId="164" fontId="23" fillId="0" borderId="0" xfId="2" applyNumberFormat="1" applyFont="1" applyAlignment="1">
      <alignment vertical="center"/>
    </xf>
    <xf numFmtId="0" fontId="22" fillId="0" borderId="0" xfId="2" applyFont="1" applyAlignment="1">
      <alignment horizontal="left" indent="1"/>
    </xf>
    <xf numFmtId="165" fontId="22" fillId="0" borderId="0" xfId="2" applyNumberFormat="1" applyFont="1"/>
    <xf numFmtId="0" fontId="23" fillId="0" borderId="0" xfId="2" applyFont="1" applyAlignment="1">
      <alignment horizontal="center"/>
    </xf>
    <xf numFmtId="0" fontId="23" fillId="0" borderId="0" xfId="2" applyFont="1" applyAlignment="1">
      <alignment horizontal="left" indent="3"/>
    </xf>
    <xf numFmtId="0" fontId="23" fillId="0" borderId="0" xfId="2" applyFont="1" applyAlignment="1">
      <alignment horizontal="left" wrapText="1" indent="3"/>
    </xf>
    <xf numFmtId="169" fontId="18" fillId="0" borderId="0" xfId="2" applyNumberFormat="1" applyFont="1"/>
    <xf numFmtId="0" fontId="22" fillId="0" borderId="0" xfId="2" applyFont="1" applyAlignment="1">
      <alignment horizontal="center" vertical="center"/>
    </xf>
    <xf numFmtId="164" fontId="23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3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0" fontId="7" fillId="3" borderId="0" xfId="5" applyFont="1" applyFill="1" applyAlignment="1">
      <alignment horizontal="left" vertical="center"/>
    </xf>
    <xf numFmtId="0" fontId="28" fillId="2" borderId="0" xfId="5" applyFont="1" applyFill="1" applyAlignment="1">
      <alignment horizontal="left"/>
    </xf>
    <xf numFmtId="0" fontId="20" fillId="2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horizontal="center" vertical="center"/>
    </xf>
    <xf numFmtId="0" fontId="21" fillId="3" borderId="2" xfId="5" applyFont="1" applyFill="1" applyBorder="1" applyAlignment="1">
      <alignment horizontal="center" vertical="center"/>
    </xf>
    <xf numFmtId="0" fontId="27" fillId="2" borderId="0" xfId="5" applyFont="1" applyFill="1" applyAlignment="1">
      <alignment horizontal="left"/>
    </xf>
    <xf numFmtId="0" fontId="17" fillId="0" borderId="0" xfId="6" applyFont="1" applyAlignment="1" applyProtection="1">
      <alignment horizontal="left"/>
    </xf>
    <xf numFmtId="0" fontId="28" fillId="2" borderId="0" xfId="5" applyFont="1" applyFill="1" applyAlignment="1">
      <alignment horizontal="left" indent="1"/>
    </xf>
    <xf numFmtId="2" fontId="19" fillId="2" borderId="0" xfId="5" applyNumberFormat="1" applyFont="1" applyFill="1" applyAlignment="1">
      <alignment horizontal="left"/>
    </xf>
    <xf numFmtId="0" fontId="19" fillId="2" borderId="0" xfId="2" applyFont="1" applyFill="1" applyAlignment="1">
      <alignment horizontal="left"/>
    </xf>
    <xf numFmtId="2" fontId="19" fillId="2" borderId="0" xfId="2" applyNumberFormat="1" applyFont="1" applyFill="1" applyAlignment="1">
      <alignment horizontal="left"/>
    </xf>
    <xf numFmtId="0" fontId="20" fillId="2" borderId="0" xfId="2" applyFont="1" applyFill="1" applyAlignment="1">
      <alignment horizontal="center" vertical="center" wrapText="1"/>
    </xf>
    <xf numFmtId="0" fontId="21" fillId="3" borderId="0" xfId="2" applyFont="1" applyFill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</cellXfs>
  <cellStyles count="10">
    <cellStyle name="Hiperligação" xfId="9" builtinId="8"/>
    <cellStyle name="Hiperligação 2" xfId="3" xr:uid="{53436F03-45DF-4365-B33D-6C1906B7E26A}"/>
    <cellStyle name="Hiperligação 3" xfId="6" xr:uid="{BB2C73BE-18E9-4318-940C-CE86B0F23A7A}"/>
    <cellStyle name="Hiperligação 4" xfId="8" xr:uid="{4FEA4D62-BD09-4B7D-A064-52E3A1F61989}"/>
    <cellStyle name="Normal" xfId="0" builtinId="0"/>
    <cellStyle name="Normal 12" xfId="4" xr:uid="{7BF7A0B8-2B71-44F3-BCD6-D46C1D510767}"/>
    <cellStyle name="Normal 2" xfId="2" xr:uid="{E47DB6F3-3340-4970-BEB8-CE7EC3737C5F}"/>
    <cellStyle name="Normal 2 2" xfId="7" xr:uid="{1CE0742E-794C-4647-A017-43F77BEA41F8}"/>
    <cellStyle name="Normal 3" xfId="5" xr:uid="{94C70FCF-A34F-4D24-8093-4FDB12A38ED4}"/>
    <cellStyle name="Percentagem" xfId="1" builtinId="5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tistica.gov-madeira.pt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tistica.gov-madeira.pt/Documents%20and%20Settings/EAEMG/My%20Documents/NPA/A_Npa/Divulga&#231;&#227;o/Eurostat/2006/4&#186;%20envio-1&#186;%20trim%20pond%20valores/SDTT-Indices-Q-2006-1&#186;T-PTc_eu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B7D0-8195-4FC2-88B1-692F2FA3E589}">
  <dimension ref="B1:B11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8" customWidth="1"/>
    <col min="2" max="2" width="137.7109375" style="8" customWidth="1"/>
    <col min="3" max="256" width="9.140625" style="8"/>
    <col min="257" max="257" width="1.7109375" style="8" customWidth="1"/>
    <col min="258" max="258" width="69" style="8" customWidth="1"/>
    <col min="259" max="512" width="9.140625" style="8"/>
    <col min="513" max="513" width="1.7109375" style="8" customWidth="1"/>
    <col min="514" max="514" width="69" style="8" customWidth="1"/>
    <col min="515" max="768" width="9.140625" style="8"/>
    <col min="769" max="769" width="1.7109375" style="8" customWidth="1"/>
    <col min="770" max="770" width="69" style="8" customWidth="1"/>
    <col min="771" max="1024" width="9.140625" style="8"/>
    <col min="1025" max="1025" width="1.7109375" style="8" customWidth="1"/>
    <col min="1026" max="1026" width="69" style="8" customWidth="1"/>
    <col min="1027" max="1280" width="9.140625" style="8"/>
    <col min="1281" max="1281" width="1.7109375" style="8" customWidth="1"/>
    <col min="1282" max="1282" width="69" style="8" customWidth="1"/>
    <col min="1283" max="1536" width="9.140625" style="8"/>
    <col min="1537" max="1537" width="1.7109375" style="8" customWidth="1"/>
    <col min="1538" max="1538" width="69" style="8" customWidth="1"/>
    <col min="1539" max="1792" width="9.140625" style="8"/>
    <col min="1793" max="1793" width="1.7109375" style="8" customWidth="1"/>
    <col min="1794" max="1794" width="69" style="8" customWidth="1"/>
    <col min="1795" max="2048" width="9.140625" style="8"/>
    <col min="2049" max="2049" width="1.7109375" style="8" customWidth="1"/>
    <col min="2050" max="2050" width="69" style="8" customWidth="1"/>
    <col min="2051" max="2304" width="9.140625" style="8"/>
    <col min="2305" max="2305" width="1.7109375" style="8" customWidth="1"/>
    <col min="2306" max="2306" width="69" style="8" customWidth="1"/>
    <col min="2307" max="2560" width="9.140625" style="8"/>
    <col min="2561" max="2561" width="1.7109375" style="8" customWidth="1"/>
    <col min="2562" max="2562" width="69" style="8" customWidth="1"/>
    <col min="2563" max="2816" width="9.140625" style="8"/>
    <col min="2817" max="2817" width="1.7109375" style="8" customWidth="1"/>
    <col min="2818" max="2818" width="69" style="8" customWidth="1"/>
    <col min="2819" max="3072" width="9.140625" style="8"/>
    <col min="3073" max="3073" width="1.7109375" style="8" customWidth="1"/>
    <col min="3074" max="3074" width="69" style="8" customWidth="1"/>
    <col min="3075" max="3328" width="9.140625" style="8"/>
    <col min="3329" max="3329" width="1.7109375" style="8" customWidth="1"/>
    <col min="3330" max="3330" width="69" style="8" customWidth="1"/>
    <col min="3331" max="3584" width="9.140625" style="8"/>
    <col min="3585" max="3585" width="1.7109375" style="8" customWidth="1"/>
    <col min="3586" max="3586" width="69" style="8" customWidth="1"/>
    <col min="3587" max="3840" width="9.140625" style="8"/>
    <col min="3841" max="3841" width="1.7109375" style="8" customWidth="1"/>
    <col min="3842" max="3842" width="69" style="8" customWidth="1"/>
    <col min="3843" max="4096" width="9.140625" style="8"/>
    <col min="4097" max="4097" width="1.7109375" style="8" customWidth="1"/>
    <col min="4098" max="4098" width="69" style="8" customWidth="1"/>
    <col min="4099" max="4352" width="9.140625" style="8"/>
    <col min="4353" max="4353" width="1.7109375" style="8" customWidth="1"/>
    <col min="4354" max="4354" width="69" style="8" customWidth="1"/>
    <col min="4355" max="4608" width="9.140625" style="8"/>
    <col min="4609" max="4609" width="1.7109375" style="8" customWidth="1"/>
    <col min="4610" max="4610" width="69" style="8" customWidth="1"/>
    <col min="4611" max="4864" width="9.140625" style="8"/>
    <col min="4865" max="4865" width="1.7109375" style="8" customWidth="1"/>
    <col min="4866" max="4866" width="69" style="8" customWidth="1"/>
    <col min="4867" max="5120" width="9.140625" style="8"/>
    <col min="5121" max="5121" width="1.7109375" style="8" customWidth="1"/>
    <col min="5122" max="5122" width="69" style="8" customWidth="1"/>
    <col min="5123" max="5376" width="9.140625" style="8"/>
    <col min="5377" max="5377" width="1.7109375" style="8" customWidth="1"/>
    <col min="5378" max="5378" width="69" style="8" customWidth="1"/>
    <col min="5379" max="5632" width="9.140625" style="8"/>
    <col min="5633" max="5633" width="1.7109375" style="8" customWidth="1"/>
    <col min="5634" max="5634" width="69" style="8" customWidth="1"/>
    <col min="5635" max="5888" width="9.140625" style="8"/>
    <col min="5889" max="5889" width="1.7109375" style="8" customWidth="1"/>
    <col min="5890" max="5890" width="69" style="8" customWidth="1"/>
    <col min="5891" max="6144" width="9.140625" style="8"/>
    <col min="6145" max="6145" width="1.7109375" style="8" customWidth="1"/>
    <col min="6146" max="6146" width="69" style="8" customWidth="1"/>
    <col min="6147" max="6400" width="9.140625" style="8"/>
    <col min="6401" max="6401" width="1.7109375" style="8" customWidth="1"/>
    <col min="6402" max="6402" width="69" style="8" customWidth="1"/>
    <col min="6403" max="6656" width="9.140625" style="8"/>
    <col min="6657" max="6657" width="1.7109375" style="8" customWidth="1"/>
    <col min="6658" max="6658" width="69" style="8" customWidth="1"/>
    <col min="6659" max="6912" width="9.140625" style="8"/>
    <col min="6913" max="6913" width="1.7109375" style="8" customWidth="1"/>
    <col min="6914" max="6914" width="69" style="8" customWidth="1"/>
    <col min="6915" max="7168" width="9.140625" style="8"/>
    <col min="7169" max="7169" width="1.7109375" style="8" customWidth="1"/>
    <col min="7170" max="7170" width="69" style="8" customWidth="1"/>
    <col min="7171" max="7424" width="9.140625" style="8"/>
    <col min="7425" max="7425" width="1.7109375" style="8" customWidth="1"/>
    <col min="7426" max="7426" width="69" style="8" customWidth="1"/>
    <col min="7427" max="7680" width="9.140625" style="8"/>
    <col min="7681" max="7681" width="1.7109375" style="8" customWidth="1"/>
    <col min="7682" max="7682" width="69" style="8" customWidth="1"/>
    <col min="7683" max="7936" width="9.140625" style="8"/>
    <col min="7937" max="7937" width="1.7109375" style="8" customWidth="1"/>
    <col min="7938" max="7938" width="69" style="8" customWidth="1"/>
    <col min="7939" max="8192" width="9.140625" style="8"/>
    <col min="8193" max="8193" width="1.7109375" style="8" customWidth="1"/>
    <col min="8194" max="8194" width="69" style="8" customWidth="1"/>
    <col min="8195" max="8448" width="9.140625" style="8"/>
    <col min="8449" max="8449" width="1.7109375" style="8" customWidth="1"/>
    <col min="8450" max="8450" width="69" style="8" customWidth="1"/>
    <col min="8451" max="8704" width="9.140625" style="8"/>
    <col min="8705" max="8705" width="1.7109375" style="8" customWidth="1"/>
    <col min="8706" max="8706" width="69" style="8" customWidth="1"/>
    <col min="8707" max="8960" width="9.140625" style="8"/>
    <col min="8961" max="8961" width="1.7109375" style="8" customWidth="1"/>
    <col min="8962" max="8962" width="69" style="8" customWidth="1"/>
    <col min="8963" max="9216" width="9.140625" style="8"/>
    <col min="9217" max="9217" width="1.7109375" style="8" customWidth="1"/>
    <col min="9218" max="9218" width="69" style="8" customWidth="1"/>
    <col min="9219" max="9472" width="9.140625" style="8"/>
    <col min="9473" max="9473" width="1.7109375" style="8" customWidth="1"/>
    <col min="9474" max="9474" width="69" style="8" customWidth="1"/>
    <col min="9475" max="9728" width="9.140625" style="8"/>
    <col min="9729" max="9729" width="1.7109375" style="8" customWidth="1"/>
    <col min="9730" max="9730" width="69" style="8" customWidth="1"/>
    <col min="9731" max="9984" width="9.140625" style="8"/>
    <col min="9985" max="9985" width="1.7109375" style="8" customWidth="1"/>
    <col min="9986" max="9986" width="69" style="8" customWidth="1"/>
    <col min="9987" max="10240" width="9.140625" style="8"/>
    <col min="10241" max="10241" width="1.7109375" style="8" customWidth="1"/>
    <col min="10242" max="10242" width="69" style="8" customWidth="1"/>
    <col min="10243" max="10496" width="9.140625" style="8"/>
    <col min="10497" max="10497" width="1.7109375" style="8" customWidth="1"/>
    <col min="10498" max="10498" width="69" style="8" customWidth="1"/>
    <col min="10499" max="10752" width="9.140625" style="8"/>
    <col min="10753" max="10753" width="1.7109375" style="8" customWidth="1"/>
    <col min="10754" max="10754" width="69" style="8" customWidth="1"/>
    <col min="10755" max="11008" width="9.140625" style="8"/>
    <col min="11009" max="11009" width="1.7109375" style="8" customWidth="1"/>
    <col min="11010" max="11010" width="69" style="8" customWidth="1"/>
    <col min="11011" max="11264" width="9.140625" style="8"/>
    <col min="11265" max="11265" width="1.7109375" style="8" customWidth="1"/>
    <col min="11266" max="11266" width="69" style="8" customWidth="1"/>
    <col min="11267" max="11520" width="9.140625" style="8"/>
    <col min="11521" max="11521" width="1.7109375" style="8" customWidth="1"/>
    <col min="11522" max="11522" width="69" style="8" customWidth="1"/>
    <col min="11523" max="11776" width="9.140625" style="8"/>
    <col min="11777" max="11777" width="1.7109375" style="8" customWidth="1"/>
    <col min="11778" max="11778" width="69" style="8" customWidth="1"/>
    <col min="11779" max="12032" width="9.140625" style="8"/>
    <col min="12033" max="12033" width="1.7109375" style="8" customWidth="1"/>
    <col min="12034" max="12034" width="69" style="8" customWidth="1"/>
    <col min="12035" max="12288" width="9.140625" style="8"/>
    <col min="12289" max="12289" width="1.7109375" style="8" customWidth="1"/>
    <col min="12290" max="12290" width="69" style="8" customWidth="1"/>
    <col min="12291" max="12544" width="9.140625" style="8"/>
    <col min="12545" max="12545" width="1.7109375" style="8" customWidth="1"/>
    <col min="12546" max="12546" width="69" style="8" customWidth="1"/>
    <col min="12547" max="12800" width="9.140625" style="8"/>
    <col min="12801" max="12801" width="1.7109375" style="8" customWidth="1"/>
    <col min="12802" max="12802" width="69" style="8" customWidth="1"/>
    <col min="12803" max="13056" width="9.140625" style="8"/>
    <col min="13057" max="13057" width="1.7109375" style="8" customWidth="1"/>
    <col min="13058" max="13058" width="69" style="8" customWidth="1"/>
    <col min="13059" max="13312" width="9.140625" style="8"/>
    <col min="13313" max="13313" width="1.7109375" style="8" customWidth="1"/>
    <col min="13314" max="13314" width="69" style="8" customWidth="1"/>
    <col min="13315" max="13568" width="9.140625" style="8"/>
    <col min="13569" max="13569" width="1.7109375" style="8" customWidth="1"/>
    <col min="13570" max="13570" width="69" style="8" customWidth="1"/>
    <col min="13571" max="13824" width="9.140625" style="8"/>
    <col min="13825" max="13825" width="1.7109375" style="8" customWidth="1"/>
    <col min="13826" max="13826" width="69" style="8" customWidth="1"/>
    <col min="13827" max="14080" width="9.140625" style="8"/>
    <col min="14081" max="14081" width="1.7109375" style="8" customWidth="1"/>
    <col min="14082" max="14082" width="69" style="8" customWidth="1"/>
    <col min="14083" max="14336" width="9.140625" style="8"/>
    <col min="14337" max="14337" width="1.7109375" style="8" customWidth="1"/>
    <col min="14338" max="14338" width="69" style="8" customWidth="1"/>
    <col min="14339" max="14592" width="9.140625" style="8"/>
    <col min="14593" max="14593" width="1.7109375" style="8" customWidth="1"/>
    <col min="14594" max="14594" width="69" style="8" customWidth="1"/>
    <col min="14595" max="14848" width="9.140625" style="8"/>
    <col min="14849" max="14849" width="1.7109375" style="8" customWidth="1"/>
    <col min="14850" max="14850" width="69" style="8" customWidth="1"/>
    <col min="14851" max="15104" width="9.140625" style="8"/>
    <col min="15105" max="15105" width="1.7109375" style="8" customWidth="1"/>
    <col min="15106" max="15106" width="69" style="8" customWidth="1"/>
    <col min="15107" max="15360" width="9.140625" style="8"/>
    <col min="15361" max="15361" width="1.7109375" style="8" customWidth="1"/>
    <col min="15362" max="15362" width="69" style="8" customWidth="1"/>
    <col min="15363" max="15616" width="9.140625" style="8"/>
    <col min="15617" max="15617" width="1.7109375" style="8" customWidth="1"/>
    <col min="15618" max="15618" width="69" style="8" customWidth="1"/>
    <col min="15619" max="15872" width="9.140625" style="8"/>
    <col min="15873" max="15873" width="1.7109375" style="8" customWidth="1"/>
    <col min="15874" max="15874" width="69" style="8" customWidth="1"/>
    <col min="15875" max="16128" width="9.140625" style="8"/>
    <col min="16129" max="16129" width="1.7109375" style="8" customWidth="1"/>
    <col min="16130" max="16130" width="69" style="8" customWidth="1"/>
    <col min="16131" max="16384" width="9.140625" style="8"/>
  </cols>
  <sheetData>
    <row r="1" spans="2:2" ht="24" customHeight="1" x14ac:dyDescent="0.2">
      <c r="B1" s="7" t="s">
        <v>172</v>
      </c>
    </row>
    <row r="2" spans="2:2" s="9" customFormat="1" x14ac:dyDescent="0.2">
      <c r="B2" s="11"/>
    </row>
    <row r="3" spans="2:2" s="39" customFormat="1" x14ac:dyDescent="0.2">
      <c r="B3" s="38" t="s">
        <v>171</v>
      </c>
    </row>
    <row r="4" spans="2:2" s="39" customFormat="1" ht="15.75" customHeight="1" x14ac:dyDescent="0.2">
      <c r="B4" s="40" t="s">
        <v>173</v>
      </c>
    </row>
    <row r="5" spans="2:2" s="39" customFormat="1" ht="15.75" customHeight="1" x14ac:dyDescent="0.2">
      <c r="B5" s="40" t="s">
        <v>174</v>
      </c>
    </row>
    <row r="6" spans="2:2" s="39" customFormat="1" ht="15.75" customHeight="1" x14ac:dyDescent="0.2">
      <c r="B6" s="38" t="s">
        <v>175</v>
      </c>
    </row>
    <row r="7" spans="2:2" s="39" customFormat="1" ht="15.75" customHeight="1" x14ac:dyDescent="0.2">
      <c r="B7" s="40" t="s">
        <v>176</v>
      </c>
    </row>
    <row r="8" spans="2:2" s="9" customFormat="1" x14ac:dyDescent="0.2">
      <c r="B8" s="10"/>
    </row>
    <row r="9" spans="2:2" s="9" customFormat="1" x14ac:dyDescent="0.2"/>
    <row r="10" spans="2:2" s="9" customFormat="1" x14ac:dyDescent="0.2"/>
    <row r="11" spans="2:2" s="9" customFormat="1" x14ac:dyDescent="0.2"/>
  </sheetData>
  <hyperlinks>
    <hyperlink ref="B4" location="UtilizaçãoTerras!A1" display="1 - Utilização das terras, efetivos animais e máquinas agrícolas - 2009/2013/2016/2019/2023" xr:uid="{5B0E5633-CCF5-4B98-B6AA-0C4A87972113}"/>
    <hyperlink ref="B5" location="'Exploração UTA'!A1" display="2 - Explorações por natureza jurídica do produtor, classes de SAU, classes de UTA, dimensão económica e orientação técnico-económica (OTE) - 2009/2019/2023" xr:uid="{08BD303C-04C2-4878-8272-5969EFAA7BA3}"/>
    <hyperlink ref="B6" location="'MOA UTA'!A1" display="3 - Mão-de-obra agrícola não familiar e unidades de trabalho-ano (UTA) nas explorações agrícolas da RAM  2009/2013/2016/2019/2023" xr:uid="{F39D0C75-8BE4-484A-BEA4-BF3C7E4BE953}"/>
    <hyperlink ref="B7" location="'População Agrícola'!A1" display="4 - População agrícola familiar e produtores agrícolas na RAM - 2009/2013/2016/2019/2023" xr:uid="{3A020AC7-C457-46A2-A7BC-43318E5085E7}"/>
    <hyperlink ref="B3" location="Sinais_convencionais!B1" display="Sinais Convencionais" xr:uid="{E754732E-94CC-4CA9-9F40-9A6BDE5AC627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00E8-02B1-44DC-9BC7-10C63DEDE204}">
  <sheetPr>
    <pageSetUpPr fitToPage="1"/>
  </sheetPr>
  <dimension ref="B2:F41"/>
  <sheetViews>
    <sheetView showGridLines="0" zoomScaleNormal="100" workbookViewId="0">
      <selection activeCell="F3" sqref="F3"/>
    </sheetView>
  </sheetViews>
  <sheetFormatPr defaultRowHeight="12.75" x14ac:dyDescent="0.2"/>
  <cols>
    <col min="1" max="1" width="6.7109375" style="1" customWidth="1"/>
    <col min="2" max="2" width="14.5703125" style="1" customWidth="1"/>
    <col min="3" max="3" width="4.85546875" style="1" customWidth="1"/>
    <col min="4" max="4" width="75.7109375" style="1" bestFit="1" customWidth="1"/>
    <col min="5" max="5" width="6.7109375" style="1" customWidth="1"/>
    <col min="6" max="6" width="14.5703125" style="1" bestFit="1" customWidth="1"/>
    <col min="7" max="256" width="9.140625" style="1"/>
    <col min="257" max="257" width="6.7109375" style="1" customWidth="1"/>
    <col min="258" max="258" width="14.5703125" style="1" customWidth="1"/>
    <col min="259" max="259" width="4.85546875" style="1" customWidth="1"/>
    <col min="260" max="260" width="75.7109375" style="1" bestFit="1" customWidth="1"/>
    <col min="261" max="261" width="6.7109375" style="1" customWidth="1"/>
    <col min="262" max="262" width="14.5703125" style="1" bestFit="1" customWidth="1"/>
    <col min="263" max="512" width="9.140625" style="1"/>
    <col min="513" max="513" width="6.7109375" style="1" customWidth="1"/>
    <col min="514" max="514" width="14.5703125" style="1" customWidth="1"/>
    <col min="515" max="515" width="4.85546875" style="1" customWidth="1"/>
    <col min="516" max="516" width="75.7109375" style="1" bestFit="1" customWidth="1"/>
    <col min="517" max="517" width="6.7109375" style="1" customWidth="1"/>
    <col min="518" max="518" width="14.5703125" style="1" bestFit="1" customWidth="1"/>
    <col min="519" max="768" width="9.140625" style="1"/>
    <col min="769" max="769" width="6.7109375" style="1" customWidth="1"/>
    <col min="770" max="770" width="14.5703125" style="1" customWidth="1"/>
    <col min="771" max="771" width="4.85546875" style="1" customWidth="1"/>
    <col min="772" max="772" width="75.7109375" style="1" bestFit="1" customWidth="1"/>
    <col min="773" max="773" width="6.7109375" style="1" customWidth="1"/>
    <col min="774" max="774" width="14.5703125" style="1" bestFit="1" customWidth="1"/>
    <col min="775" max="1024" width="9.140625" style="1"/>
    <col min="1025" max="1025" width="6.7109375" style="1" customWidth="1"/>
    <col min="1026" max="1026" width="14.5703125" style="1" customWidth="1"/>
    <col min="1027" max="1027" width="4.85546875" style="1" customWidth="1"/>
    <col min="1028" max="1028" width="75.7109375" style="1" bestFit="1" customWidth="1"/>
    <col min="1029" max="1029" width="6.7109375" style="1" customWidth="1"/>
    <col min="1030" max="1030" width="14.5703125" style="1" bestFit="1" customWidth="1"/>
    <col min="1031" max="1280" width="9.140625" style="1"/>
    <col min="1281" max="1281" width="6.7109375" style="1" customWidth="1"/>
    <col min="1282" max="1282" width="14.5703125" style="1" customWidth="1"/>
    <col min="1283" max="1283" width="4.85546875" style="1" customWidth="1"/>
    <col min="1284" max="1284" width="75.7109375" style="1" bestFit="1" customWidth="1"/>
    <col min="1285" max="1285" width="6.7109375" style="1" customWidth="1"/>
    <col min="1286" max="1286" width="14.5703125" style="1" bestFit="1" customWidth="1"/>
    <col min="1287" max="1536" width="9.140625" style="1"/>
    <col min="1537" max="1537" width="6.7109375" style="1" customWidth="1"/>
    <col min="1538" max="1538" width="14.5703125" style="1" customWidth="1"/>
    <col min="1539" max="1539" width="4.85546875" style="1" customWidth="1"/>
    <col min="1540" max="1540" width="75.7109375" style="1" bestFit="1" customWidth="1"/>
    <col min="1541" max="1541" width="6.7109375" style="1" customWidth="1"/>
    <col min="1542" max="1542" width="14.5703125" style="1" bestFit="1" customWidth="1"/>
    <col min="1543" max="1792" width="9.140625" style="1"/>
    <col min="1793" max="1793" width="6.7109375" style="1" customWidth="1"/>
    <col min="1794" max="1794" width="14.5703125" style="1" customWidth="1"/>
    <col min="1795" max="1795" width="4.85546875" style="1" customWidth="1"/>
    <col min="1796" max="1796" width="75.7109375" style="1" bestFit="1" customWidth="1"/>
    <col min="1797" max="1797" width="6.7109375" style="1" customWidth="1"/>
    <col min="1798" max="1798" width="14.5703125" style="1" bestFit="1" customWidth="1"/>
    <col min="1799" max="2048" width="9.140625" style="1"/>
    <col min="2049" max="2049" width="6.7109375" style="1" customWidth="1"/>
    <col min="2050" max="2050" width="14.5703125" style="1" customWidth="1"/>
    <col min="2051" max="2051" width="4.85546875" style="1" customWidth="1"/>
    <col min="2052" max="2052" width="75.7109375" style="1" bestFit="1" customWidth="1"/>
    <col min="2053" max="2053" width="6.7109375" style="1" customWidth="1"/>
    <col min="2054" max="2054" width="14.5703125" style="1" bestFit="1" customWidth="1"/>
    <col min="2055" max="2304" width="9.140625" style="1"/>
    <col min="2305" max="2305" width="6.7109375" style="1" customWidth="1"/>
    <col min="2306" max="2306" width="14.5703125" style="1" customWidth="1"/>
    <col min="2307" max="2307" width="4.85546875" style="1" customWidth="1"/>
    <col min="2308" max="2308" width="75.7109375" style="1" bestFit="1" customWidth="1"/>
    <col min="2309" max="2309" width="6.7109375" style="1" customWidth="1"/>
    <col min="2310" max="2310" width="14.5703125" style="1" bestFit="1" customWidth="1"/>
    <col min="2311" max="2560" width="9.140625" style="1"/>
    <col min="2561" max="2561" width="6.7109375" style="1" customWidth="1"/>
    <col min="2562" max="2562" width="14.5703125" style="1" customWidth="1"/>
    <col min="2563" max="2563" width="4.85546875" style="1" customWidth="1"/>
    <col min="2564" max="2564" width="75.7109375" style="1" bestFit="1" customWidth="1"/>
    <col min="2565" max="2565" width="6.7109375" style="1" customWidth="1"/>
    <col min="2566" max="2566" width="14.5703125" style="1" bestFit="1" customWidth="1"/>
    <col min="2567" max="2816" width="9.140625" style="1"/>
    <col min="2817" max="2817" width="6.7109375" style="1" customWidth="1"/>
    <col min="2818" max="2818" width="14.5703125" style="1" customWidth="1"/>
    <col min="2819" max="2819" width="4.85546875" style="1" customWidth="1"/>
    <col min="2820" max="2820" width="75.7109375" style="1" bestFit="1" customWidth="1"/>
    <col min="2821" max="2821" width="6.7109375" style="1" customWidth="1"/>
    <col min="2822" max="2822" width="14.5703125" style="1" bestFit="1" customWidth="1"/>
    <col min="2823" max="3072" width="9.140625" style="1"/>
    <col min="3073" max="3073" width="6.7109375" style="1" customWidth="1"/>
    <col min="3074" max="3074" width="14.5703125" style="1" customWidth="1"/>
    <col min="3075" max="3075" width="4.85546875" style="1" customWidth="1"/>
    <col min="3076" max="3076" width="75.7109375" style="1" bestFit="1" customWidth="1"/>
    <col min="3077" max="3077" width="6.7109375" style="1" customWidth="1"/>
    <col min="3078" max="3078" width="14.5703125" style="1" bestFit="1" customWidth="1"/>
    <col min="3079" max="3328" width="9.140625" style="1"/>
    <col min="3329" max="3329" width="6.7109375" style="1" customWidth="1"/>
    <col min="3330" max="3330" width="14.5703125" style="1" customWidth="1"/>
    <col min="3331" max="3331" width="4.85546875" style="1" customWidth="1"/>
    <col min="3332" max="3332" width="75.7109375" style="1" bestFit="1" customWidth="1"/>
    <col min="3333" max="3333" width="6.7109375" style="1" customWidth="1"/>
    <col min="3334" max="3334" width="14.5703125" style="1" bestFit="1" customWidth="1"/>
    <col min="3335" max="3584" width="9.140625" style="1"/>
    <col min="3585" max="3585" width="6.7109375" style="1" customWidth="1"/>
    <col min="3586" max="3586" width="14.5703125" style="1" customWidth="1"/>
    <col min="3587" max="3587" width="4.85546875" style="1" customWidth="1"/>
    <col min="3588" max="3588" width="75.7109375" style="1" bestFit="1" customWidth="1"/>
    <col min="3589" max="3589" width="6.7109375" style="1" customWidth="1"/>
    <col min="3590" max="3590" width="14.5703125" style="1" bestFit="1" customWidth="1"/>
    <col min="3591" max="3840" width="9.140625" style="1"/>
    <col min="3841" max="3841" width="6.7109375" style="1" customWidth="1"/>
    <col min="3842" max="3842" width="14.5703125" style="1" customWidth="1"/>
    <col min="3843" max="3843" width="4.85546875" style="1" customWidth="1"/>
    <col min="3844" max="3844" width="75.7109375" style="1" bestFit="1" customWidth="1"/>
    <col min="3845" max="3845" width="6.7109375" style="1" customWidth="1"/>
    <col min="3846" max="3846" width="14.5703125" style="1" bestFit="1" customWidth="1"/>
    <col min="3847" max="4096" width="9.140625" style="1"/>
    <col min="4097" max="4097" width="6.7109375" style="1" customWidth="1"/>
    <col min="4098" max="4098" width="14.5703125" style="1" customWidth="1"/>
    <col min="4099" max="4099" width="4.85546875" style="1" customWidth="1"/>
    <col min="4100" max="4100" width="75.7109375" style="1" bestFit="1" customWidth="1"/>
    <col min="4101" max="4101" width="6.7109375" style="1" customWidth="1"/>
    <col min="4102" max="4102" width="14.5703125" style="1" bestFit="1" customWidth="1"/>
    <col min="4103" max="4352" width="9.140625" style="1"/>
    <col min="4353" max="4353" width="6.7109375" style="1" customWidth="1"/>
    <col min="4354" max="4354" width="14.5703125" style="1" customWidth="1"/>
    <col min="4355" max="4355" width="4.85546875" style="1" customWidth="1"/>
    <col min="4356" max="4356" width="75.7109375" style="1" bestFit="1" customWidth="1"/>
    <col min="4357" max="4357" width="6.7109375" style="1" customWidth="1"/>
    <col min="4358" max="4358" width="14.5703125" style="1" bestFit="1" customWidth="1"/>
    <col min="4359" max="4608" width="9.140625" style="1"/>
    <col min="4609" max="4609" width="6.7109375" style="1" customWidth="1"/>
    <col min="4610" max="4610" width="14.5703125" style="1" customWidth="1"/>
    <col min="4611" max="4611" width="4.85546875" style="1" customWidth="1"/>
    <col min="4612" max="4612" width="75.7109375" style="1" bestFit="1" customWidth="1"/>
    <col min="4613" max="4613" width="6.7109375" style="1" customWidth="1"/>
    <col min="4614" max="4614" width="14.5703125" style="1" bestFit="1" customWidth="1"/>
    <col min="4615" max="4864" width="9.140625" style="1"/>
    <col min="4865" max="4865" width="6.7109375" style="1" customWidth="1"/>
    <col min="4866" max="4866" width="14.5703125" style="1" customWidth="1"/>
    <col min="4867" max="4867" width="4.85546875" style="1" customWidth="1"/>
    <col min="4868" max="4868" width="75.7109375" style="1" bestFit="1" customWidth="1"/>
    <col min="4869" max="4869" width="6.7109375" style="1" customWidth="1"/>
    <col min="4870" max="4870" width="14.5703125" style="1" bestFit="1" customWidth="1"/>
    <col min="4871" max="5120" width="9.140625" style="1"/>
    <col min="5121" max="5121" width="6.7109375" style="1" customWidth="1"/>
    <col min="5122" max="5122" width="14.5703125" style="1" customWidth="1"/>
    <col min="5123" max="5123" width="4.85546875" style="1" customWidth="1"/>
    <col min="5124" max="5124" width="75.7109375" style="1" bestFit="1" customWidth="1"/>
    <col min="5125" max="5125" width="6.7109375" style="1" customWidth="1"/>
    <col min="5126" max="5126" width="14.5703125" style="1" bestFit="1" customWidth="1"/>
    <col min="5127" max="5376" width="9.140625" style="1"/>
    <col min="5377" max="5377" width="6.7109375" style="1" customWidth="1"/>
    <col min="5378" max="5378" width="14.5703125" style="1" customWidth="1"/>
    <col min="5379" max="5379" width="4.85546875" style="1" customWidth="1"/>
    <col min="5380" max="5380" width="75.7109375" style="1" bestFit="1" customWidth="1"/>
    <col min="5381" max="5381" width="6.7109375" style="1" customWidth="1"/>
    <col min="5382" max="5382" width="14.5703125" style="1" bestFit="1" customWidth="1"/>
    <col min="5383" max="5632" width="9.140625" style="1"/>
    <col min="5633" max="5633" width="6.7109375" style="1" customWidth="1"/>
    <col min="5634" max="5634" width="14.5703125" style="1" customWidth="1"/>
    <col min="5635" max="5635" width="4.85546875" style="1" customWidth="1"/>
    <col min="5636" max="5636" width="75.7109375" style="1" bestFit="1" customWidth="1"/>
    <col min="5637" max="5637" width="6.7109375" style="1" customWidth="1"/>
    <col min="5638" max="5638" width="14.5703125" style="1" bestFit="1" customWidth="1"/>
    <col min="5639" max="5888" width="9.140625" style="1"/>
    <col min="5889" max="5889" width="6.7109375" style="1" customWidth="1"/>
    <col min="5890" max="5890" width="14.5703125" style="1" customWidth="1"/>
    <col min="5891" max="5891" width="4.85546875" style="1" customWidth="1"/>
    <col min="5892" max="5892" width="75.7109375" style="1" bestFit="1" customWidth="1"/>
    <col min="5893" max="5893" width="6.7109375" style="1" customWidth="1"/>
    <col min="5894" max="5894" width="14.5703125" style="1" bestFit="1" customWidth="1"/>
    <col min="5895" max="6144" width="9.140625" style="1"/>
    <col min="6145" max="6145" width="6.7109375" style="1" customWidth="1"/>
    <col min="6146" max="6146" width="14.5703125" style="1" customWidth="1"/>
    <col min="6147" max="6147" width="4.85546875" style="1" customWidth="1"/>
    <col min="6148" max="6148" width="75.7109375" style="1" bestFit="1" customWidth="1"/>
    <col min="6149" max="6149" width="6.7109375" style="1" customWidth="1"/>
    <col min="6150" max="6150" width="14.5703125" style="1" bestFit="1" customWidth="1"/>
    <col min="6151" max="6400" width="9.140625" style="1"/>
    <col min="6401" max="6401" width="6.7109375" style="1" customWidth="1"/>
    <col min="6402" max="6402" width="14.5703125" style="1" customWidth="1"/>
    <col min="6403" max="6403" width="4.85546875" style="1" customWidth="1"/>
    <col min="6404" max="6404" width="75.7109375" style="1" bestFit="1" customWidth="1"/>
    <col min="6405" max="6405" width="6.7109375" style="1" customWidth="1"/>
    <col min="6406" max="6406" width="14.5703125" style="1" bestFit="1" customWidth="1"/>
    <col min="6407" max="6656" width="9.140625" style="1"/>
    <col min="6657" max="6657" width="6.7109375" style="1" customWidth="1"/>
    <col min="6658" max="6658" width="14.5703125" style="1" customWidth="1"/>
    <col min="6659" max="6659" width="4.85546875" style="1" customWidth="1"/>
    <col min="6660" max="6660" width="75.7109375" style="1" bestFit="1" customWidth="1"/>
    <col min="6661" max="6661" width="6.7109375" style="1" customWidth="1"/>
    <col min="6662" max="6662" width="14.5703125" style="1" bestFit="1" customWidth="1"/>
    <col min="6663" max="6912" width="9.140625" style="1"/>
    <col min="6913" max="6913" width="6.7109375" style="1" customWidth="1"/>
    <col min="6914" max="6914" width="14.5703125" style="1" customWidth="1"/>
    <col min="6915" max="6915" width="4.85546875" style="1" customWidth="1"/>
    <col min="6916" max="6916" width="75.7109375" style="1" bestFit="1" customWidth="1"/>
    <col min="6917" max="6917" width="6.7109375" style="1" customWidth="1"/>
    <col min="6918" max="6918" width="14.5703125" style="1" bestFit="1" customWidth="1"/>
    <col min="6919" max="7168" width="9.140625" style="1"/>
    <col min="7169" max="7169" width="6.7109375" style="1" customWidth="1"/>
    <col min="7170" max="7170" width="14.5703125" style="1" customWidth="1"/>
    <col min="7171" max="7171" width="4.85546875" style="1" customWidth="1"/>
    <col min="7172" max="7172" width="75.7109375" style="1" bestFit="1" customWidth="1"/>
    <col min="7173" max="7173" width="6.7109375" style="1" customWidth="1"/>
    <col min="7174" max="7174" width="14.5703125" style="1" bestFit="1" customWidth="1"/>
    <col min="7175" max="7424" width="9.140625" style="1"/>
    <col min="7425" max="7425" width="6.7109375" style="1" customWidth="1"/>
    <col min="7426" max="7426" width="14.5703125" style="1" customWidth="1"/>
    <col min="7427" max="7427" width="4.85546875" style="1" customWidth="1"/>
    <col min="7428" max="7428" width="75.7109375" style="1" bestFit="1" customWidth="1"/>
    <col min="7429" max="7429" width="6.7109375" style="1" customWidth="1"/>
    <col min="7430" max="7430" width="14.5703125" style="1" bestFit="1" customWidth="1"/>
    <col min="7431" max="7680" width="9.140625" style="1"/>
    <col min="7681" max="7681" width="6.7109375" style="1" customWidth="1"/>
    <col min="7682" max="7682" width="14.5703125" style="1" customWidth="1"/>
    <col min="7683" max="7683" width="4.85546875" style="1" customWidth="1"/>
    <col min="7684" max="7684" width="75.7109375" style="1" bestFit="1" customWidth="1"/>
    <col min="7685" max="7685" width="6.7109375" style="1" customWidth="1"/>
    <col min="7686" max="7686" width="14.5703125" style="1" bestFit="1" customWidth="1"/>
    <col min="7687" max="7936" width="9.140625" style="1"/>
    <col min="7937" max="7937" width="6.7109375" style="1" customWidth="1"/>
    <col min="7938" max="7938" width="14.5703125" style="1" customWidth="1"/>
    <col min="7939" max="7939" width="4.85546875" style="1" customWidth="1"/>
    <col min="7940" max="7940" width="75.7109375" style="1" bestFit="1" customWidth="1"/>
    <col min="7941" max="7941" width="6.7109375" style="1" customWidth="1"/>
    <col min="7942" max="7942" width="14.5703125" style="1" bestFit="1" customWidth="1"/>
    <col min="7943" max="8192" width="9.140625" style="1"/>
    <col min="8193" max="8193" width="6.7109375" style="1" customWidth="1"/>
    <col min="8194" max="8194" width="14.5703125" style="1" customWidth="1"/>
    <col min="8195" max="8195" width="4.85546875" style="1" customWidth="1"/>
    <col min="8196" max="8196" width="75.7109375" style="1" bestFit="1" customWidth="1"/>
    <col min="8197" max="8197" width="6.7109375" style="1" customWidth="1"/>
    <col min="8198" max="8198" width="14.5703125" style="1" bestFit="1" customWidth="1"/>
    <col min="8199" max="8448" width="9.140625" style="1"/>
    <col min="8449" max="8449" width="6.7109375" style="1" customWidth="1"/>
    <col min="8450" max="8450" width="14.5703125" style="1" customWidth="1"/>
    <col min="8451" max="8451" width="4.85546875" style="1" customWidth="1"/>
    <col min="8452" max="8452" width="75.7109375" style="1" bestFit="1" customWidth="1"/>
    <col min="8453" max="8453" width="6.7109375" style="1" customWidth="1"/>
    <col min="8454" max="8454" width="14.5703125" style="1" bestFit="1" customWidth="1"/>
    <col min="8455" max="8704" width="9.140625" style="1"/>
    <col min="8705" max="8705" width="6.7109375" style="1" customWidth="1"/>
    <col min="8706" max="8706" width="14.5703125" style="1" customWidth="1"/>
    <col min="8707" max="8707" width="4.85546875" style="1" customWidth="1"/>
    <col min="8708" max="8708" width="75.7109375" style="1" bestFit="1" customWidth="1"/>
    <col min="8709" max="8709" width="6.7109375" style="1" customWidth="1"/>
    <col min="8710" max="8710" width="14.5703125" style="1" bestFit="1" customWidth="1"/>
    <col min="8711" max="8960" width="9.140625" style="1"/>
    <col min="8961" max="8961" width="6.7109375" style="1" customWidth="1"/>
    <col min="8962" max="8962" width="14.5703125" style="1" customWidth="1"/>
    <col min="8963" max="8963" width="4.85546875" style="1" customWidth="1"/>
    <col min="8964" max="8964" width="75.7109375" style="1" bestFit="1" customWidth="1"/>
    <col min="8965" max="8965" width="6.7109375" style="1" customWidth="1"/>
    <col min="8966" max="8966" width="14.5703125" style="1" bestFit="1" customWidth="1"/>
    <col min="8967" max="9216" width="9.140625" style="1"/>
    <col min="9217" max="9217" width="6.7109375" style="1" customWidth="1"/>
    <col min="9218" max="9218" width="14.5703125" style="1" customWidth="1"/>
    <col min="9219" max="9219" width="4.85546875" style="1" customWidth="1"/>
    <col min="9220" max="9220" width="75.7109375" style="1" bestFit="1" customWidth="1"/>
    <col min="9221" max="9221" width="6.7109375" style="1" customWidth="1"/>
    <col min="9222" max="9222" width="14.5703125" style="1" bestFit="1" customWidth="1"/>
    <col min="9223" max="9472" width="9.140625" style="1"/>
    <col min="9473" max="9473" width="6.7109375" style="1" customWidth="1"/>
    <col min="9474" max="9474" width="14.5703125" style="1" customWidth="1"/>
    <col min="9475" max="9475" width="4.85546875" style="1" customWidth="1"/>
    <col min="9476" max="9476" width="75.7109375" style="1" bestFit="1" customWidth="1"/>
    <col min="9477" max="9477" width="6.7109375" style="1" customWidth="1"/>
    <col min="9478" max="9478" width="14.5703125" style="1" bestFit="1" customWidth="1"/>
    <col min="9479" max="9728" width="9.140625" style="1"/>
    <col min="9729" max="9729" width="6.7109375" style="1" customWidth="1"/>
    <col min="9730" max="9730" width="14.5703125" style="1" customWidth="1"/>
    <col min="9731" max="9731" width="4.85546875" style="1" customWidth="1"/>
    <col min="9732" max="9732" width="75.7109375" style="1" bestFit="1" customWidth="1"/>
    <col min="9733" max="9733" width="6.7109375" style="1" customWidth="1"/>
    <col min="9734" max="9734" width="14.5703125" style="1" bestFit="1" customWidth="1"/>
    <col min="9735" max="9984" width="9.140625" style="1"/>
    <col min="9985" max="9985" width="6.7109375" style="1" customWidth="1"/>
    <col min="9986" max="9986" width="14.5703125" style="1" customWidth="1"/>
    <col min="9987" max="9987" width="4.85546875" style="1" customWidth="1"/>
    <col min="9988" max="9988" width="75.7109375" style="1" bestFit="1" customWidth="1"/>
    <col min="9989" max="9989" width="6.7109375" style="1" customWidth="1"/>
    <col min="9990" max="9990" width="14.5703125" style="1" bestFit="1" customWidth="1"/>
    <col min="9991" max="10240" width="9.140625" style="1"/>
    <col min="10241" max="10241" width="6.7109375" style="1" customWidth="1"/>
    <col min="10242" max="10242" width="14.5703125" style="1" customWidth="1"/>
    <col min="10243" max="10243" width="4.85546875" style="1" customWidth="1"/>
    <col min="10244" max="10244" width="75.7109375" style="1" bestFit="1" customWidth="1"/>
    <col min="10245" max="10245" width="6.7109375" style="1" customWidth="1"/>
    <col min="10246" max="10246" width="14.5703125" style="1" bestFit="1" customWidth="1"/>
    <col min="10247" max="10496" width="9.140625" style="1"/>
    <col min="10497" max="10497" width="6.7109375" style="1" customWidth="1"/>
    <col min="10498" max="10498" width="14.5703125" style="1" customWidth="1"/>
    <col min="10499" max="10499" width="4.85546875" style="1" customWidth="1"/>
    <col min="10500" max="10500" width="75.7109375" style="1" bestFit="1" customWidth="1"/>
    <col min="10501" max="10501" width="6.7109375" style="1" customWidth="1"/>
    <col min="10502" max="10502" width="14.5703125" style="1" bestFit="1" customWidth="1"/>
    <col min="10503" max="10752" width="9.140625" style="1"/>
    <col min="10753" max="10753" width="6.7109375" style="1" customWidth="1"/>
    <col min="10754" max="10754" width="14.5703125" style="1" customWidth="1"/>
    <col min="10755" max="10755" width="4.85546875" style="1" customWidth="1"/>
    <col min="10756" max="10756" width="75.7109375" style="1" bestFit="1" customWidth="1"/>
    <col min="10757" max="10757" width="6.7109375" style="1" customWidth="1"/>
    <col min="10758" max="10758" width="14.5703125" style="1" bestFit="1" customWidth="1"/>
    <col min="10759" max="11008" width="9.140625" style="1"/>
    <col min="11009" max="11009" width="6.7109375" style="1" customWidth="1"/>
    <col min="11010" max="11010" width="14.5703125" style="1" customWidth="1"/>
    <col min="11011" max="11011" width="4.85546875" style="1" customWidth="1"/>
    <col min="11012" max="11012" width="75.7109375" style="1" bestFit="1" customWidth="1"/>
    <col min="11013" max="11013" width="6.7109375" style="1" customWidth="1"/>
    <col min="11014" max="11014" width="14.5703125" style="1" bestFit="1" customWidth="1"/>
    <col min="11015" max="11264" width="9.140625" style="1"/>
    <col min="11265" max="11265" width="6.7109375" style="1" customWidth="1"/>
    <col min="11266" max="11266" width="14.5703125" style="1" customWidth="1"/>
    <col min="11267" max="11267" width="4.85546875" style="1" customWidth="1"/>
    <col min="11268" max="11268" width="75.7109375" style="1" bestFit="1" customWidth="1"/>
    <col min="11269" max="11269" width="6.7109375" style="1" customWidth="1"/>
    <col min="11270" max="11270" width="14.5703125" style="1" bestFit="1" customWidth="1"/>
    <col min="11271" max="11520" width="9.140625" style="1"/>
    <col min="11521" max="11521" width="6.7109375" style="1" customWidth="1"/>
    <col min="11522" max="11522" width="14.5703125" style="1" customWidth="1"/>
    <col min="11523" max="11523" width="4.85546875" style="1" customWidth="1"/>
    <col min="11524" max="11524" width="75.7109375" style="1" bestFit="1" customWidth="1"/>
    <col min="11525" max="11525" width="6.7109375" style="1" customWidth="1"/>
    <col min="11526" max="11526" width="14.5703125" style="1" bestFit="1" customWidth="1"/>
    <col min="11527" max="11776" width="9.140625" style="1"/>
    <col min="11777" max="11777" width="6.7109375" style="1" customWidth="1"/>
    <col min="11778" max="11778" width="14.5703125" style="1" customWidth="1"/>
    <col min="11779" max="11779" width="4.85546875" style="1" customWidth="1"/>
    <col min="11780" max="11780" width="75.7109375" style="1" bestFit="1" customWidth="1"/>
    <col min="11781" max="11781" width="6.7109375" style="1" customWidth="1"/>
    <col min="11782" max="11782" width="14.5703125" style="1" bestFit="1" customWidth="1"/>
    <col min="11783" max="12032" width="9.140625" style="1"/>
    <col min="12033" max="12033" width="6.7109375" style="1" customWidth="1"/>
    <col min="12034" max="12034" width="14.5703125" style="1" customWidth="1"/>
    <col min="12035" max="12035" width="4.85546875" style="1" customWidth="1"/>
    <col min="12036" max="12036" width="75.7109375" style="1" bestFit="1" customWidth="1"/>
    <col min="12037" max="12037" width="6.7109375" style="1" customWidth="1"/>
    <col min="12038" max="12038" width="14.5703125" style="1" bestFit="1" customWidth="1"/>
    <col min="12039" max="12288" width="9.140625" style="1"/>
    <col min="12289" max="12289" width="6.7109375" style="1" customWidth="1"/>
    <col min="12290" max="12290" width="14.5703125" style="1" customWidth="1"/>
    <col min="12291" max="12291" width="4.85546875" style="1" customWidth="1"/>
    <col min="12292" max="12292" width="75.7109375" style="1" bestFit="1" customWidth="1"/>
    <col min="12293" max="12293" width="6.7109375" style="1" customWidth="1"/>
    <col min="12294" max="12294" width="14.5703125" style="1" bestFit="1" customWidth="1"/>
    <col min="12295" max="12544" width="9.140625" style="1"/>
    <col min="12545" max="12545" width="6.7109375" style="1" customWidth="1"/>
    <col min="12546" max="12546" width="14.5703125" style="1" customWidth="1"/>
    <col min="12547" max="12547" width="4.85546875" style="1" customWidth="1"/>
    <col min="12548" max="12548" width="75.7109375" style="1" bestFit="1" customWidth="1"/>
    <col min="12549" max="12549" width="6.7109375" style="1" customWidth="1"/>
    <col min="12550" max="12550" width="14.5703125" style="1" bestFit="1" customWidth="1"/>
    <col min="12551" max="12800" width="9.140625" style="1"/>
    <col min="12801" max="12801" width="6.7109375" style="1" customWidth="1"/>
    <col min="12802" max="12802" width="14.5703125" style="1" customWidth="1"/>
    <col min="12803" max="12803" width="4.85546875" style="1" customWidth="1"/>
    <col min="12804" max="12804" width="75.7109375" style="1" bestFit="1" customWidth="1"/>
    <col min="12805" max="12805" width="6.7109375" style="1" customWidth="1"/>
    <col min="12806" max="12806" width="14.5703125" style="1" bestFit="1" customWidth="1"/>
    <col min="12807" max="13056" width="9.140625" style="1"/>
    <col min="13057" max="13057" width="6.7109375" style="1" customWidth="1"/>
    <col min="13058" max="13058" width="14.5703125" style="1" customWidth="1"/>
    <col min="13059" max="13059" width="4.85546875" style="1" customWidth="1"/>
    <col min="13060" max="13060" width="75.7109375" style="1" bestFit="1" customWidth="1"/>
    <col min="13061" max="13061" width="6.7109375" style="1" customWidth="1"/>
    <col min="13062" max="13062" width="14.5703125" style="1" bestFit="1" customWidth="1"/>
    <col min="13063" max="13312" width="9.140625" style="1"/>
    <col min="13313" max="13313" width="6.7109375" style="1" customWidth="1"/>
    <col min="13314" max="13314" width="14.5703125" style="1" customWidth="1"/>
    <col min="13315" max="13315" width="4.85546875" style="1" customWidth="1"/>
    <col min="13316" max="13316" width="75.7109375" style="1" bestFit="1" customWidth="1"/>
    <col min="13317" max="13317" width="6.7109375" style="1" customWidth="1"/>
    <col min="13318" max="13318" width="14.5703125" style="1" bestFit="1" customWidth="1"/>
    <col min="13319" max="13568" width="9.140625" style="1"/>
    <col min="13569" max="13569" width="6.7109375" style="1" customWidth="1"/>
    <col min="13570" max="13570" width="14.5703125" style="1" customWidth="1"/>
    <col min="13571" max="13571" width="4.85546875" style="1" customWidth="1"/>
    <col min="13572" max="13572" width="75.7109375" style="1" bestFit="1" customWidth="1"/>
    <col min="13573" max="13573" width="6.7109375" style="1" customWidth="1"/>
    <col min="13574" max="13574" width="14.5703125" style="1" bestFit="1" customWidth="1"/>
    <col min="13575" max="13824" width="9.140625" style="1"/>
    <col min="13825" max="13825" width="6.7109375" style="1" customWidth="1"/>
    <col min="13826" max="13826" width="14.5703125" style="1" customWidth="1"/>
    <col min="13827" max="13827" width="4.85546875" style="1" customWidth="1"/>
    <col min="13828" max="13828" width="75.7109375" style="1" bestFit="1" customWidth="1"/>
    <col min="13829" max="13829" width="6.7109375" style="1" customWidth="1"/>
    <col min="13830" max="13830" width="14.5703125" style="1" bestFit="1" customWidth="1"/>
    <col min="13831" max="14080" width="9.140625" style="1"/>
    <col min="14081" max="14081" width="6.7109375" style="1" customWidth="1"/>
    <col min="14082" max="14082" width="14.5703125" style="1" customWidth="1"/>
    <col min="14083" max="14083" width="4.85546875" style="1" customWidth="1"/>
    <col min="14084" max="14084" width="75.7109375" style="1" bestFit="1" customWidth="1"/>
    <col min="14085" max="14085" width="6.7109375" style="1" customWidth="1"/>
    <col min="14086" max="14086" width="14.5703125" style="1" bestFit="1" customWidth="1"/>
    <col min="14087" max="14336" width="9.140625" style="1"/>
    <col min="14337" max="14337" width="6.7109375" style="1" customWidth="1"/>
    <col min="14338" max="14338" width="14.5703125" style="1" customWidth="1"/>
    <col min="14339" max="14339" width="4.85546875" style="1" customWidth="1"/>
    <col min="14340" max="14340" width="75.7109375" style="1" bestFit="1" customWidth="1"/>
    <col min="14341" max="14341" width="6.7109375" style="1" customWidth="1"/>
    <col min="14342" max="14342" width="14.5703125" style="1" bestFit="1" customWidth="1"/>
    <col min="14343" max="14592" width="9.140625" style="1"/>
    <col min="14593" max="14593" width="6.7109375" style="1" customWidth="1"/>
    <col min="14594" max="14594" width="14.5703125" style="1" customWidth="1"/>
    <col min="14595" max="14595" width="4.85546875" style="1" customWidth="1"/>
    <col min="14596" max="14596" width="75.7109375" style="1" bestFit="1" customWidth="1"/>
    <col min="14597" max="14597" width="6.7109375" style="1" customWidth="1"/>
    <col min="14598" max="14598" width="14.5703125" style="1" bestFit="1" customWidth="1"/>
    <col min="14599" max="14848" width="9.140625" style="1"/>
    <col min="14849" max="14849" width="6.7109375" style="1" customWidth="1"/>
    <col min="14850" max="14850" width="14.5703125" style="1" customWidth="1"/>
    <col min="14851" max="14851" width="4.85546875" style="1" customWidth="1"/>
    <col min="14852" max="14852" width="75.7109375" style="1" bestFit="1" customWidth="1"/>
    <col min="14853" max="14853" width="6.7109375" style="1" customWidth="1"/>
    <col min="14854" max="14854" width="14.5703125" style="1" bestFit="1" customWidth="1"/>
    <col min="14855" max="15104" width="9.140625" style="1"/>
    <col min="15105" max="15105" width="6.7109375" style="1" customWidth="1"/>
    <col min="15106" max="15106" width="14.5703125" style="1" customWidth="1"/>
    <col min="15107" max="15107" width="4.85546875" style="1" customWidth="1"/>
    <col min="15108" max="15108" width="75.7109375" style="1" bestFit="1" customWidth="1"/>
    <col min="15109" max="15109" width="6.7109375" style="1" customWidth="1"/>
    <col min="15110" max="15110" width="14.5703125" style="1" bestFit="1" customWidth="1"/>
    <col min="15111" max="15360" width="9.140625" style="1"/>
    <col min="15361" max="15361" width="6.7109375" style="1" customWidth="1"/>
    <col min="15362" max="15362" width="14.5703125" style="1" customWidth="1"/>
    <col min="15363" max="15363" width="4.85546875" style="1" customWidth="1"/>
    <col min="15364" max="15364" width="75.7109375" style="1" bestFit="1" customWidth="1"/>
    <col min="15365" max="15365" width="6.7109375" style="1" customWidth="1"/>
    <col min="15366" max="15366" width="14.5703125" style="1" bestFit="1" customWidth="1"/>
    <col min="15367" max="15616" width="9.140625" style="1"/>
    <col min="15617" max="15617" width="6.7109375" style="1" customWidth="1"/>
    <col min="15618" max="15618" width="14.5703125" style="1" customWidth="1"/>
    <col min="15619" max="15619" width="4.85546875" style="1" customWidth="1"/>
    <col min="15620" max="15620" width="75.7109375" style="1" bestFit="1" customWidth="1"/>
    <col min="15621" max="15621" width="6.7109375" style="1" customWidth="1"/>
    <col min="15622" max="15622" width="14.5703125" style="1" bestFit="1" customWidth="1"/>
    <col min="15623" max="15872" width="9.140625" style="1"/>
    <col min="15873" max="15873" width="6.7109375" style="1" customWidth="1"/>
    <col min="15874" max="15874" width="14.5703125" style="1" customWidth="1"/>
    <col min="15875" max="15875" width="4.85546875" style="1" customWidth="1"/>
    <col min="15876" max="15876" width="75.7109375" style="1" bestFit="1" customWidth="1"/>
    <col min="15877" max="15877" width="6.7109375" style="1" customWidth="1"/>
    <col min="15878" max="15878" width="14.5703125" style="1" bestFit="1" customWidth="1"/>
    <col min="15879" max="16128" width="9.140625" style="1"/>
    <col min="16129" max="16129" width="6.7109375" style="1" customWidth="1"/>
    <col min="16130" max="16130" width="14.5703125" style="1" customWidth="1"/>
    <col min="16131" max="16131" width="4.85546875" style="1" customWidth="1"/>
    <col min="16132" max="16132" width="75.7109375" style="1" bestFit="1" customWidth="1"/>
    <col min="16133" max="16133" width="6.7109375" style="1" customWidth="1"/>
    <col min="16134" max="16134" width="14.5703125" style="1" bestFit="1" customWidth="1"/>
    <col min="16135" max="16384" width="9.140625" style="1"/>
  </cols>
  <sheetData>
    <row r="2" spans="2:6" ht="17.25" customHeight="1" x14ac:dyDescent="0.2">
      <c r="B2" s="88" t="s">
        <v>118</v>
      </c>
      <c r="C2" s="88"/>
      <c r="D2" s="88"/>
    </row>
    <row r="3" spans="2:6" ht="18" customHeight="1" x14ac:dyDescent="0.2">
      <c r="B3" s="2" t="s">
        <v>119</v>
      </c>
      <c r="C3" s="3" t="s">
        <v>120</v>
      </c>
      <c r="D3" s="4" t="s">
        <v>121</v>
      </c>
      <c r="F3" s="5" t="s">
        <v>170</v>
      </c>
    </row>
    <row r="4" spans="2:6" ht="18" customHeight="1" x14ac:dyDescent="0.2">
      <c r="B4" s="6" t="s">
        <v>101</v>
      </c>
      <c r="C4" s="3" t="s">
        <v>120</v>
      </c>
      <c r="D4" s="4" t="s">
        <v>122</v>
      </c>
    </row>
    <row r="5" spans="2:6" ht="18" customHeight="1" x14ac:dyDescent="0.2">
      <c r="B5" s="6" t="s">
        <v>123</v>
      </c>
      <c r="C5" s="3" t="s">
        <v>120</v>
      </c>
      <c r="D5" s="4" t="s">
        <v>124</v>
      </c>
    </row>
    <row r="6" spans="2:6" ht="18" customHeight="1" x14ac:dyDescent="0.2">
      <c r="B6" s="6" t="s">
        <v>125</v>
      </c>
      <c r="C6" s="3" t="s">
        <v>120</v>
      </c>
      <c r="D6" s="4" t="s">
        <v>126</v>
      </c>
    </row>
    <row r="7" spans="2:6" ht="18" customHeight="1" x14ac:dyDescent="0.2">
      <c r="B7" s="6" t="s">
        <v>127</v>
      </c>
      <c r="C7" s="3" t="s">
        <v>120</v>
      </c>
      <c r="D7" s="4" t="s">
        <v>128</v>
      </c>
    </row>
    <row r="8" spans="2:6" ht="18" customHeight="1" x14ac:dyDescent="0.2">
      <c r="B8" s="6" t="s">
        <v>129</v>
      </c>
      <c r="C8" s="3" t="s">
        <v>120</v>
      </c>
      <c r="D8" s="4" t="s">
        <v>130</v>
      </c>
    </row>
    <row r="9" spans="2:6" ht="18" customHeight="1" x14ac:dyDescent="0.25">
      <c r="B9" s="6" t="s">
        <v>131</v>
      </c>
      <c r="C9" s="3" t="s">
        <v>120</v>
      </c>
      <c r="D9" s="4" t="s">
        <v>132</v>
      </c>
    </row>
    <row r="10" spans="2:6" ht="18" customHeight="1" x14ac:dyDescent="0.25">
      <c r="B10" s="6" t="s">
        <v>133</v>
      </c>
      <c r="C10" s="3" t="s">
        <v>120</v>
      </c>
      <c r="D10" s="4" t="s">
        <v>134</v>
      </c>
    </row>
    <row r="11" spans="2:6" ht="18" customHeight="1" x14ac:dyDescent="0.25">
      <c r="B11" s="6" t="s">
        <v>135</v>
      </c>
      <c r="C11" s="3" t="s">
        <v>120</v>
      </c>
      <c r="D11" s="4" t="s">
        <v>136</v>
      </c>
    </row>
    <row r="12" spans="2:6" ht="18" customHeight="1" x14ac:dyDescent="0.25">
      <c r="B12" s="6" t="s">
        <v>137</v>
      </c>
      <c r="C12" s="3" t="s">
        <v>120</v>
      </c>
      <c r="D12" s="4" t="s">
        <v>138</v>
      </c>
    </row>
    <row r="13" spans="2:6" ht="18" customHeight="1" x14ac:dyDescent="0.2">
      <c r="B13" s="6" t="s">
        <v>139</v>
      </c>
      <c r="C13" s="3" t="s">
        <v>120</v>
      </c>
      <c r="D13" s="4" t="s">
        <v>140</v>
      </c>
    </row>
    <row r="14" spans="2:6" x14ac:dyDescent="0.2">
      <c r="B14" s="6"/>
      <c r="C14" s="3"/>
      <c r="D14" s="4"/>
    </row>
    <row r="15" spans="2:6" x14ac:dyDescent="0.2">
      <c r="B15" s="6"/>
      <c r="C15" s="3"/>
      <c r="D15" s="4"/>
    </row>
    <row r="16" spans="2:6" x14ac:dyDescent="0.2">
      <c r="B16" s="4"/>
      <c r="C16" s="4"/>
      <c r="D16" s="4"/>
    </row>
    <row r="17" spans="2:4" ht="17.25" customHeight="1" x14ac:dyDescent="0.2">
      <c r="B17" s="88" t="s">
        <v>141</v>
      </c>
      <c r="C17" s="88"/>
      <c r="D17" s="88"/>
    </row>
    <row r="18" spans="2:4" ht="18" customHeight="1" x14ac:dyDescent="0.2">
      <c r="B18" s="6" t="s">
        <v>142</v>
      </c>
      <c r="C18" s="3" t="s">
        <v>120</v>
      </c>
      <c r="D18" s="4" t="s">
        <v>143</v>
      </c>
    </row>
    <row r="19" spans="2:4" ht="18" customHeight="1" x14ac:dyDescent="0.2">
      <c r="B19" s="6" t="s">
        <v>144</v>
      </c>
      <c r="C19" s="3" t="s">
        <v>120</v>
      </c>
      <c r="D19" s="4" t="s">
        <v>145</v>
      </c>
    </row>
    <row r="20" spans="2:4" ht="18" customHeight="1" x14ac:dyDescent="0.2">
      <c r="B20" s="6" t="s">
        <v>146</v>
      </c>
      <c r="C20" s="3" t="s">
        <v>120</v>
      </c>
      <c r="D20" s="4" t="s">
        <v>147</v>
      </c>
    </row>
    <row r="21" spans="2:4" ht="18" customHeight="1" x14ac:dyDescent="0.2">
      <c r="B21" s="6" t="s">
        <v>148</v>
      </c>
      <c r="C21" s="3" t="s">
        <v>120</v>
      </c>
      <c r="D21" s="4" t="s">
        <v>149</v>
      </c>
    </row>
    <row r="22" spans="2:4" ht="18" customHeight="1" x14ac:dyDescent="0.2">
      <c r="B22" s="6" t="s">
        <v>150</v>
      </c>
      <c r="C22" s="3" t="s">
        <v>120</v>
      </c>
      <c r="D22" s="4" t="s">
        <v>151</v>
      </c>
    </row>
    <row r="23" spans="2:4" ht="18" customHeight="1" x14ac:dyDescent="0.2">
      <c r="B23" s="6" t="s">
        <v>152</v>
      </c>
      <c r="C23" s="3" t="s">
        <v>120</v>
      </c>
      <c r="D23" s="4" t="s">
        <v>153</v>
      </c>
    </row>
    <row r="24" spans="2:4" ht="18" customHeight="1" x14ac:dyDescent="0.2">
      <c r="B24" s="6" t="s">
        <v>154</v>
      </c>
      <c r="C24" s="3" t="s">
        <v>120</v>
      </c>
      <c r="D24" s="4" t="s">
        <v>155</v>
      </c>
    </row>
    <row r="25" spans="2:4" ht="18" customHeight="1" x14ac:dyDescent="0.2">
      <c r="B25" s="6" t="s">
        <v>156</v>
      </c>
      <c r="C25" s="3" t="s">
        <v>120</v>
      </c>
      <c r="D25" s="4" t="s">
        <v>157</v>
      </c>
    </row>
    <row r="26" spans="2:4" ht="18" customHeight="1" x14ac:dyDescent="0.2">
      <c r="B26" s="6" t="s">
        <v>158</v>
      </c>
      <c r="C26" s="3" t="s">
        <v>120</v>
      </c>
      <c r="D26" s="4" t="s">
        <v>159</v>
      </c>
    </row>
    <row r="27" spans="2:4" ht="18" customHeight="1" x14ac:dyDescent="0.2">
      <c r="B27" s="6" t="s">
        <v>160</v>
      </c>
      <c r="C27" s="3" t="s">
        <v>120</v>
      </c>
      <c r="D27" s="4" t="s">
        <v>161</v>
      </c>
    </row>
    <row r="28" spans="2:4" ht="18" customHeight="1" x14ac:dyDescent="0.2">
      <c r="B28" s="6" t="s">
        <v>162</v>
      </c>
      <c r="C28" s="3" t="s">
        <v>120</v>
      </c>
      <c r="D28" s="4" t="s">
        <v>163</v>
      </c>
    </row>
    <row r="29" spans="2:4" ht="18" customHeight="1" x14ac:dyDescent="0.2">
      <c r="B29" s="6" t="s">
        <v>164</v>
      </c>
      <c r="C29" s="3" t="s">
        <v>120</v>
      </c>
      <c r="D29" s="4" t="s">
        <v>165</v>
      </c>
    </row>
    <row r="30" spans="2:4" ht="18" customHeight="1" x14ac:dyDescent="0.2">
      <c r="B30" s="6" t="s">
        <v>166</v>
      </c>
      <c r="C30" s="3" t="s">
        <v>120</v>
      </c>
      <c r="D30" s="4" t="s">
        <v>167</v>
      </c>
    </row>
    <row r="31" spans="2:4" ht="18" customHeight="1" x14ac:dyDescent="0.2">
      <c r="B31" s="6" t="s">
        <v>168</v>
      </c>
      <c r="C31" s="3" t="s">
        <v>120</v>
      </c>
      <c r="D31" s="4" t="s">
        <v>169</v>
      </c>
    </row>
    <row r="39" spans="4:5" x14ac:dyDescent="0.2">
      <c r="D39" s="6"/>
      <c r="E39" s="4"/>
    </row>
    <row r="40" spans="4:5" x14ac:dyDescent="0.2">
      <c r="D40" s="6"/>
      <c r="E40" s="4"/>
    </row>
    <row r="41" spans="4:5" x14ac:dyDescent="0.2">
      <c r="D41" s="6"/>
      <c r="E41" s="4"/>
    </row>
  </sheetData>
  <mergeCells count="2">
    <mergeCell ref="B2:D2"/>
    <mergeCell ref="B17:D17"/>
  </mergeCells>
  <hyperlinks>
    <hyperlink ref="F3" location="Indice!A1" tooltip="(voltar ao índice)" display="Indice!A1" xr:uid="{056BCCBE-01BD-4E0F-A5A1-BB6FF722F51C}"/>
  </hyperlinks>
  <printOptions horizontalCentered="1"/>
  <pageMargins left="0.47244094488188981" right="0.47244094488188981" top="0.6692913385826772" bottom="0.27559055118110237" header="0" footer="0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D7D5-2273-4FB0-93D3-164D2CFCB012}">
  <sheetPr>
    <pageSetUpPr fitToPage="1"/>
  </sheetPr>
  <dimension ref="B1:Z55"/>
  <sheetViews>
    <sheetView showGridLines="0" zoomScaleNormal="100" workbookViewId="0">
      <pane ySplit="3" topLeftCell="A4" activePane="bottomLeft" state="frozen"/>
      <selection pane="bottomLeft" activeCell="N2" sqref="N2"/>
    </sheetView>
  </sheetViews>
  <sheetFormatPr defaultRowHeight="9" x14ac:dyDescent="0.15"/>
  <cols>
    <col min="1" max="1" width="6.7109375" style="41" customWidth="1"/>
    <col min="2" max="2" width="3.42578125" style="41" customWidth="1"/>
    <col min="3" max="5" width="3.140625" style="41" customWidth="1"/>
    <col min="6" max="7" width="9.140625" style="41"/>
    <col min="8" max="8" width="7.7109375" style="41" customWidth="1"/>
    <col min="9" max="9" width="8.7109375" style="41" customWidth="1"/>
    <col min="10" max="12" width="14.85546875" style="41" customWidth="1"/>
    <col min="13" max="13" width="6.7109375" style="41" customWidth="1"/>
    <col min="14" max="14" width="14.28515625" style="41" bestFit="1" customWidth="1"/>
    <col min="15" max="17" width="9.140625" style="41"/>
    <col min="18" max="18" width="10.5703125" style="41" bestFit="1" customWidth="1"/>
    <col min="19" max="254" width="9.140625" style="41"/>
    <col min="255" max="255" width="6.7109375" style="41" customWidth="1"/>
    <col min="256" max="256" width="3.42578125" style="41" customWidth="1"/>
    <col min="257" max="259" width="3.140625" style="41" customWidth="1"/>
    <col min="260" max="261" width="9.140625" style="41"/>
    <col min="262" max="262" width="7.7109375" style="41" customWidth="1"/>
    <col min="263" max="263" width="8.7109375" style="41" customWidth="1"/>
    <col min="264" max="266" width="15.5703125" style="41" customWidth="1"/>
    <col min="267" max="510" width="9.140625" style="41"/>
    <col min="511" max="511" width="6.7109375" style="41" customWidth="1"/>
    <col min="512" max="512" width="3.42578125" style="41" customWidth="1"/>
    <col min="513" max="515" width="3.140625" style="41" customWidth="1"/>
    <col min="516" max="517" width="9.140625" style="41"/>
    <col min="518" max="518" width="7.7109375" style="41" customWidth="1"/>
    <col min="519" max="519" width="8.7109375" style="41" customWidth="1"/>
    <col min="520" max="522" width="15.5703125" style="41" customWidth="1"/>
    <col min="523" max="766" width="9.140625" style="41"/>
    <col min="767" max="767" width="6.7109375" style="41" customWidth="1"/>
    <col min="768" max="768" width="3.42578125" style="41" customWidth="1"/>
    <col min="769" max="771" width="3.140625" style="41" customWidth="1"/>
    <col min="772" max="773" width="9.140625" style="41"/>
    <col min="774" max="774" width="7.7109375" style="41" customWidth="1"/>
    <col min="775" max="775" width="8.7109375" style="41" customWidth="1"/>
    <col min="776" max="778" width="15.5703125" style="41" customWidth="1"/>
    <col min="779" max="1022" width="9.140625" style="41"/>
    <col min="1023" max="1023" width="6.7109375" style="41" customWidth="1"/>
    <col min="1024" max="1024" width="3.42578125" style="41" customWidth="1"/>
    <col min="1025" max="1027" width="3.140625" style="41" customWidth="1"/>
    <col min="1028" max="1029" width="9.140625" style="41"/>
    <col min="1030" max="1030" width="7.7109375" style="41" customWidth="1"/>
    <col min="1031" max="1031" width="8.7109375" style="41" customWidth="1"/>
    <col min="1032" max="1034" width="15.5703125" style="41" customWidth="1"/>
    <col min="1035" max="1278" width="9.140625" style="41"/>
    <col min="1279" max="1279" width="6.7109375" style="41" customWidth="1"/>
    <col min="1280" max="1280" width="3.42578125" style="41" customWidth="1"/>
    <col min="1281" max="1283" width="3.140625" style="41" customWidth="1"/>
    <col min="1284" max="1285" width="9.140625" style="41"/>
    <col min="1286" max="1286" width="7.7109375" style="41" customWidth="1"/>
    <col min="1287" max="1287" width="8.7109375" style="41" customWidth="1"/>
    <col min="1288" max="1290" width="15.5703125" style="41" customWidth="1"/>
    <col min="1291" max="1534" width="9.140625" style="41"/>
    <col min="1535" max="1535" width="6.7109375" style="41" customWidth="1"/>
    <col min="1536" max="1536" width="3.42578125" style="41" customWidth="1"/>
    <col min="1537" max="1539" width="3.140625" style="41" customWidth="1"/>
    <col min="1540" max="1541" width="9.140625" style="41"/>
    <col min="1542" max="1542" width="7.7109375" style="41" customWidth="1"/>
    <col min="1543" max="1543" width="8.7109375" style="41" customWidth="1"/>
    <col min="1544" max="1546" width="15.5703125" style="41" customWidth="1"/>
    <col min="1547" max="1790" width="9.140625" style="41"/>
    <col min="1791" max="1791" width="6.7109375" style="41" customWidth="1"/>
    <col min="1792" max="1792" width="3.42578125" style="41" customWidth="1"/>
    <col min="1793" max="1795" width="3.140625" style="41" customWidth="1"/>
    <col min="1796" max="1797" width="9.140625" style="41"/>
    <col min="1798" max="1798" width="7.7109375" style="41" customWidth="1"/>
    <col min="1799" max="1799" width="8.7109375" style="41" customWidth="1"/>
    <col min="1800" max="1802" width="15.5703125" style="41" customWidth="1"/>
    <col min="1803" max="2046" width="9.140625" style="41"/>
    <col min="2047" max="2047" width="6.7109375" style="41" customWidth="1"/>
    <col min="2048" max="2048" width="3.42578125" style="41" customWidth="1"/>
    <col min="2049" max="2051" width="3.140625" style="41" customWidth="1"/>
    <col min="2052" max="2053" width="9.140625" style="41"/>
    <col min="2054" max="2054" width="7.7109375" style="41" customWidth="1"/>
    <col min="2055" max="2055" width="8.7109375" style="41" customWidth="1"/>
    <col min="2056" max="2058" width="15.5703125" style="41" customWidth="1"/>
    <col min="2059" max="2302" width="9.140625" style="41"/>
    <col min="2303" max="2303" width="6.7109375" style="41" customWidth="1"/>
    <col min="2304" max="2304" width="3.42578125" style="41" customWidth="1"/>
    <col min="2305" max="2307" width="3.140625" style="41" customWidth="1"/>
    <col min="2308" max="2309" width="9.140625" style="41"/>
    <col min="2310" max="2310" width="7.7109375" style="41" customWidth="1"/>
    <col min="2311" max="2311" width="8.7109375" style="41" customWidth="1"/>
    <col min="2312" max="2314" width="15.5703125" style="41" customWidth="1"/>
    <col min="2315" max="2558" width="9.140625" style="41"/>
    <col min="2559" max="2559" width="6.7109375" style="41" customWidth="1"/>
    <col min="2560" max="2560" width="3.42578125" style="41" customWidth="1"/>
    <col min="2561" max="2563" width="3.140625" style="41" customWidth="1"/>
    <col min="2564" max="2565" width="9.140625" style="41"/>
    <col min="2566" max="2566" width="7.7109375" style="41" customWidth="1"/>
    <col min="2567" max="2567" width="8.7109375" style="41" customWidth="1"/>
    <col min="2568" max="2570" width="15.5703125" style="41" customWidth="1"/>
    <col min="2571" max="2814" width="9.140625" style="41"/>
    <col min="2815" max="2815" width="6.7109375" style="41" customWidth="1"/>
    <col min="2816" max="2816" width="3.42578125" style="41" customWidth="1"/>
    <col min="2817" max="2819" width="3.140625" style="41" customWidth="1"/>
    <col min="2820" max="2821" width="9.140625" style="41"/>
    <col min="2822" max="2822" width="7.7109375" style="41" customWidth="1"/>
    <col min="2823" max="2823" width="8.7109375" style="41" customWidth="1"/>
    <col min="2824" max="2826" width="15.5703125" style="41" customWidth="1"/>
    <col min="2827" max="3070" width="9.140625" style="41"/>
    <col min="3071" max="3071" width="6.7109375" style="41" customWidth="1"/>
    <col min="3072" max="3072" width="3.42578125" style="41" customWidth="1"/>
    <col min="3073" max="3075" width="3.140625" style="41" customWidth="1"/>
    <col min="3076" max="3077" width="9.140625" style="41"/>
    <col min="3078" max="3078" width="7.7109375" style="41" customWidth="1"/>
    <col min="3079" max="3079" width="8.7109375" style="41" customWidth="1"/>
    <col min="3080" max="3082" width="15.5703125" style="41" customWidth="1"/>
    <col min="3083" max="3326" width="9.140625" style="41"/>
    <col min="3327" max="3327" width="6.7109375" style="41" customWidth="1"/>
    <col min="3328" max="3328" width="3.42578125" style="41" customWidth="1"/>
    <col min="3329" max="3331" width="3.140625" style="41" customWidth="1"/>
    <col min="3332" max="3333" width="9.140625" style="41"/>
    <col min="3334" max="3334" width="7.7109375" style="41" customWidth="1"/>
    <col min="3335" max="3335" width="8.7109375" style="41" customWidth="1"/>
    <col min="3336" max="3338" width="15.5703125" style="41" customWidth="1"/>
    <col min="3339" max="3582" width="9.140625" style="41"/>
    <col min="3583" max="3583" width="6.7109375" style="41" customWidth="1"/>
    <col min="3584" max="3584" width="3.42578125" style="41" customWidth="1"/>
    <col min="3585" max="3587" width="3.140625" style="41" customWidth="1"/>
    <col min="3588" max="3589" width="9.140625" style="41"/>
    <col min="3590" max="3590" width="7.7109375" style="41" customWidth="1"/>
    <col min="3591" max="3591" width="8.7109375" style="41" customWidth="1"/>
    <col min="3592" max="3594" width="15.5703125" style="41" customWidth="1"/>
    <col min="3595" max="3838" width="9.140625" style="41"/>
    <col min="3839" max="3839" width="6.7109375" style="41" customWidth="1"/>
    <col min="3840" max="3840" width="3.42578125" style="41" customWidth="1"/>
    <col min="3841" max="3843" width="3.140625" style="41" customWidth="1"/>
    <col min="3844" max="3845" width="9.140625" style="41"/>
    <col min="3846" max="3846" width="7.7109375" style="41" customWidth="1"/>
    <col min="3847" max="3847" width="8.7109375" style="41" customWidth="1"/>
    <col min="3848" max="3850" width="15.5703125" style="41" customWidth="1"/>
    <col min="3851" max="4094" width="9.140625" style="41"/>
    <col min="4095" max="4095" width="6.7109375" style="41" customWidth="1"/>
    <col min="4096" max="4096" width="3.42578125" style="41" customWidth="1"/>
    <col min="4097" max="4099" width="3.140625" style="41" customWidth="1"/>
    <col min="4100" max="4101" width="9.140625" style="41"/>
    <col min="4102" max="4102" width="7.7109375" style="41" customWidth="1"/>
    <col min="4103" max="4103" width="8.7109375" style="41" customWidth="1"/>
    <col min="4104" max="4106" width="15.5703125" style="41" customWidth="1"/>
    <col min="4107" max="4350" width="9.140625" style="41"/>
    <col min="4351" max="4351" width="6.7109375" style="41" customWidth="1"/>
    <col min="4352" max="4352" width="3.42578125" style="41" customWidth="1"/>
    <col min="4353" max="4355" width="3.140625" style="41" customWidth="1"/>
    <col min="4356" max="4357" width="9.140625" style="41"/>
    <col min="4358" max="4358" width="7.7109375" style="41" customWidth="1"/>
    <col min="4359" max="4359" width="8.7109375" style="41" customWidth="1"/>
    <col min="4360" max="4362" width="15.5703125" style="41" customWidth="1"/>
    <col min="4363" max="4606" width="9.140625" style="41"/>
    <col min="4607" max="4607" width="6.7109375" style="41" customWidth="1"/>
    <col min="4608" max="4608" width="3.42578125" style="41" customWidth="1"/>
    <col min="4609" max="4611" width="3.140625" style="41" customWidth="1"/>
    <col min="4612" max="4613" width="9.140625" style="41"/>
    <col min="4614" max="4614" width="7.7109375" style="41" customWidth="1"/>
    <col min="4615" max="4615" width="8.7109375" style="41" customWidth="1"/>
    <col min="4616" max="4618" width="15.5703125" style="41" customWidth="1"/>
    <col min="4619" max="4862" width="9.140625" style="41"/>
    <col min="4863" max="4863" width="6.7109375" style="41" customWidth="1"/>
    <col min="4864" max="4864" width="3.42578125" style="41" customWidth="1"/>
    <col min="4865" max="4867" width="3.140625" style="41" customWidth="1"/>
    <col min="4868" max="4869" width="9.140625" style="41"/>
    <col min="4870" max="4870" width="7.7109375" style="41" customWidth="1"/>
    <col min="4871" max="4871" width="8.7109375" style="41" customWidth="1"/>
    <col min="4872" max="4874" width="15.5703125" style="41" customWidth="1"/>
    <col min="4875" max="5118" width="9.140625" style="41"/>
    <col min="5119" max="5119" width="6.7109375" style="41" customWidth="1"/>
    <col min="5120" max="5120" width="3.42578125" style="41" customWidth="1"/>
    <col min="5121" max="5123" width="3.140625" style="41" customWidth="1"/>
    <col min="5124" max="5125" width="9.140625" style="41"/>
    <col min="5126" max="5126" width="7.7109375" style="41" customWidth="1"/>
    <col min="5127" max="5127" width="8.7109375" style="41" customWidth="1"/>
    <col min="5128" max="5130" width="15.5703125" style="41" customWidth="1"/>
    <col min="5131" max="5374" width="9.140625" style="41"/>
    <col min="5375" max="5375" width="6.7109375" style="41" customWidth="1"/>
    <col min="5376" max="5376" width="3.42578125" style="41" customWidth="1"/>
    <col min="5377" max="5379" width="3.140625" style="41" customWidth="1"/>
    <col min="5380" max="5381" width="9.140625" style="41"/>
    <col min="5382" max="5382" width="7.7109375" style="41" customWidth="1"/>
    <col min="5383" max="5383" width="8.7109375" style="41" customWidth="1"/>
    <col min="5384" max="5386" width="15.5703125" style="41" customWidth="1"/>
    <col min="5387" max="5630" width="9.140625" style="41"/>
    <col min="5631" max="5631" width="6.7109375" style="41" customWidth="1"/>
    <col min="5632" max="5632" width="3.42578125" style="41" customWidth="1"/>
    <col min="5633" max="5635" width="3.140625" style="41" customWidth="1"/>
    <col min="5636" max="5637" width="9.140625" style="41"/>
    <col min="5638" max="5638" width="7.7109375" style="41" customWidth="1"/>
    <col min="5639" max="5639" width="8.7109375" style="41" customWidth="1"/>
    <col min="5640" max="5642" width="15.5703125" style="41" customWidth="1"/>
    <col min="5643" max="5886" width="9.140625" style="41"/>
    <col min="5887" max="5887" width="6.7109375" style="41" customWidth="1"/>
    <col min="5888" max="5888" width="3.42578125" style="41" customWidth="1"/>
    <col min="5889" max="5891" width="3.140625" style="41" customWidth="1"/>
    <col min="5892" max="5893" width="9.140625" style="41"/>
    <col min="5894" max="5894" width="7.7109375" style="41" customWidth="1"/>
    <col min="5895" max="5895" width="8.7109375" style="41" customWidth="1"/>
    <col min="5896" max="5898" width="15.5703125" style="41" customWidth="1"/>
    <col min="5899" max="6142" width="9.140625" style="41"/>
    <col min="6143" max="6143" width="6.7109375" style="41" customWidth="1"/>
    <col min="6144" max="6144" width="3.42578125" style="41" customWidth="1"/>
    <col min="6145" max="6147" width="3.140625" style="41" customWidth="1"/>
    <col min="6148" max="6149" width="9.140625" style="41"/>
    <col min="6150" max="6150" width="7.7109375" style="41" customWidth="1"/>
    <col min="6151" max="6151" width="8.7109375" style="41" customWidth="1"/>
    <col min="6152" max="6154" width="15.5703125" style="41" customWidth="1"/>
    <col min="6155" max="6398" width="9.140625" style="41"/>
    <col min="6399" max="6399" width="6.7109375" style="41" customWidth="1"/>
    <col min="6400" max="6400" width="3.42578125" style="41" customWidth="1"/>
    <col min="6401" max="6403" width="3.140625" style="41" customWidth="1"/>
    <col min="6404" max="6405" width="9.140625" style="41"/>
    <col min="6406" max="6406" width="7.7109375" style="41" customWidth="1"/>
    <col min="6407" max="6407" width="8.7109375" style="41" customWidth="1"/>
    <col min="6408" max="6410" width="15.5703125" style="41" customWidth="1"/>
    <col min="6411" max="6654" width="9.140625" style="41"/>
    <col min="6655" max="6655" width="6.7109375" style="41" customWidth="1"/>
    <col min="6656" max="6656" width="3.42578125" style="41" customWidth="1"/>
    <col min="6657" max="6659" width="3.140625" style="41" customWidth="1"/>
    <col min="6660" max="6661" width="9.140625" style="41"/>
    <col min="6662" max="6662" width="7.7109375" style="41" customWidth="1"/>
    <col min="6663" max="6663" width="8.7109375" style="41" customWidth="1"/>
    <col min="6664" max="6666" width="15.5703125" style="41" customWidth="1"/>
    <col min="6667" max="6910" width="9.140625" style="41"/>
    <col min="6911" max="6911" width="6.7109375" style="41" customWidth="1"/>
    <col min="6912" max="6912" width="3.42578125" style="41" customWidth="1"/>
    <col min="6913" max="6915" width="3.140625" style="41" customWidth="1"/>
    <col min="6916" max="6917" width="9.140625" style="41"/>
    <col min="6918" max="6918" width="7.7109375" style="41" customWidth="1"/>
    <col min="6919" max="6919" width="8.7109375" style="41" customWidth="1"/>
    <col min="6920" max="6922" width="15.5703125" style="41" customWidth="1"/>
    <col min="6923" max="7166" width="9.140625" style="41"/>
    <col min="7167" max="7167" width="6.7109375" style="41" customWidth="1"/>
    <col min="7168" max="7168" width="3.42578125" style="41" customWidth="1"/>
    <col min="7169" max="7171" width="3.140625" style="41" customWidth="1"/>
    <col min="7172" max="7173" width="9.140625" style="41"/>
    <col min="7174" max="7174" width="7.7109375" style="41" customWidth="1"/>
    <col min="7175" max="7175" width="8.7109375" style="41" customWidth="1"/>
    <col min="7176" max="7178" width="15.5703125" style="41" customWidth="1"/>
    <col min="7179" max="7422" width="9.140625" style="41"/>
    <col min="7423" max="7423" width="6.7109375" style="41" customWidth="1"/>
    <col min="7424" max="7424" width="3.42578125" style="41" customWidth="1"/>
    <col min="7425" max="7427" width="3.140625" style="41" customWidth="1"/>
    <col min="7428" max="7429" width="9.140625" style="41"/>
    <col min="7430" max="7430" width="7.7109375" style="41" customWidth="1"/>
    <col min="7431" max="7431" width="8.7109375" style="41" customWidth="1"/>
    <col min="7432" max="7434" width="15.5703125" style="41" customWidth="1"/>
    <col min="7435" max="7678" width="9.140625" style="41"/>
    <col min="7679" max="7679" width="6.7109375" style="41" customWidth="1"/>
    <col min="7680" max="7680" width="3.42578125" style="41" customWidth="1"/>
    <col min="7681" max="7683" width="3.140625" style="41" customWidth="1"/>
    <col min="7684" max="7685" width="9.140625" style="41"/>
    <col min="7686" max="7686" width="7.7109375" style="41" customWidth="1"/>
    <col min="7687" max="7687" width="8.7109375" style="41" customWidth="1"/>
    <col min="7688" max="7690" width="15.5703125" style="41" customWidth="1"/>
    <col min="7691" max="7934" width="9.140625" style="41"/>
    <col min="7935" max="7935" width="6.7109375" style="41" customWidth="1"/>
    <col min="7936" max="7936" width="3.42578125" style="41" customWidth="1"/>
    <col min="7937" max="7939" width="3.140625" style="41" customWidth="1"/>
    <col min="7940" max="7941" width="9.140625" style="41"/>
    <col min="7942" max="7942" width="7.7109375" style="41" customWidth="1"/>
    <col min="7943" max="7943" width="8.7109375" style="41" customWidth="1"/>
    <col min="7944" max="7946" width="15.5703125" style="41" customWidth="1"/>
    <col min="7947" max="8190" width="9.140625" style="41"/>
    <col min="8191" max="8191" width="6.7109375" style="41" customWidth="1"/>
    <col min="8192" max="8192" width="3.42578125" style="41" customWidth="1"/>
    <col min="8193" max="8195" width="3.140625" style="41" customWidth="1"/>
    <col min="8196" max="8197" width="9.140625" style="41"/>
    <col min="8198" max="8198" width="7.7109375" style="41" customWidth="1"/>
    <col min="8199" max="8199" width="8.7109375" style="41" customWidth="1"/>
    <col min="8200" max="8202" width="15.5703125" style="41" customWidth="1"/>
    <col min="8203" max="8446" width="9.140625" style="41"/>
    <col min="8447" max="8447" width="6.7109375" style="41" customWidth="1"/>
    <col min="8448" max="8448" width="3.42578125" style="41" customWidth="1"/>
    <col min="8449" max="8451" width="3.140625" style="41" customWidth="1"/>
    <col min="8452" max="8453" width="9.140625" style="41"/>
    <col min="8454" max="8454" width="7.7109375" style="41" customWidth="1"/>
    <col min="8455" max="8455" width="8.7109375" style="41" customWidth="1"/>
    <col min="8456" max="8458" width="15.5703125" style="41" customWidth="1"/>
    <col min="8459" max="8702" width="9.140625" style="41"/>
    <col min="8703" max="8703" width="6.7109375" style="41" customWidth="1"/>
    <col min="8704" max="8704" width="3.42578125" style="41" customWidth="1"/>
    <col min="8705" max="8707" width="3.140625" style="41" customWidth="1"/>
    <col min="8708" max="8709" width="9.140625" style="41"/>
    <col min="8710" max="8710" width="7.7109375" style="41" customWidth="1"/>
    <col min="8711" max="8711" width="8.7109375" style="41" customWidth="1"/>
    <col min="8712" max="8714" width="15.5703125" style="41" customWidth="1"/>
    <col min="8715" max="8958" width="9.140625" style="41"/>
    <col min="8959" max="8959" width="6.7109375" style="41" customWidth="1"/>
    <col min="8960" max="8960" width="3.42578125" style="41" customWidth="1"/>
    <col min="8961" max="8963" width="3.140625" style="41" customWidth="1"/>
    <col min="8964" max="8965" width="9.140625" style="41"/>
    <col min="8966" max="8966" width="7.7109375" style="41" customWidth="1"/>
    <col min="8967" max="8967" width="8.7109375" style="41" customWidth="1"/>
    <col min="8968" max="8970" width="15.5703125" style="41" customWidth="1"/>
    <col min="8971" max="9214" width="9.140625" style="41"/>
    <col min="9215" max="9215" width="6.7109375" style="41" customWidth="1"/>
    <col min="9216" max="9216" width="3.42578125" style="41" customWidth="1"/>
    <col min="9217" max="9219" width="3.140625" style="41" customWidth="1"/>
    <col min="9220" max="9221" width="9.140625" style="41"/>
    <col min="9222" max="9222" width="7.7109375" style="41" customWidth="1"/>
    <col min="9223" max="9223" width="8.7109375" style="41" customWidth="1"/>
    <col min="9224" max="9226" width="15.5703125" style="41" customWidth="1"/>
    <col min="9227" max="9470" width="9.140625" style="41"/>
    <col min="9471" max="9471" width="6.7109375" style="41" customWidth="1"/>
    <col min="9472" max="9472" width="3.42578125" style="41" customWidth="1"/>
    <col min="9473" max="9475" width="3.140625" style="41" customWidth="1"/>
    <col min="9476" max="9477" width="9.140625" style="41"/>
    <col min="9478" max="9478" width="7.7109375" style="41" customWidth="1"/>
    <col min="9479" max="9479" width="8.7109375" style="41" customWidth="1"/>
    <col min="9480" max="9482" width="15.5703125" style="41" customWidth="1"/>
    <col min="9483" max="9726" width="9.140625" style="41"/>
    <col min="9727" max="9727" width="6.7109375" style="41" customWidth="1"/>
    <col min="9728" max="9728" width="3.42578125" style="41" customWidth="1"/>
    <col min="9729" max="9731" width="3.140625" style="41" customWidth="1"/>
    <col min="9732" max="9733" width="9.140625" style="41"/>
    <col min="9734" max="9734" width="7.7109375" style="41" customWidth="1"/>
    <col min="9735" max="9735" width="8.7109375" style="41" customWidth="1"/>
    <col min="9736" max="9738" width="15.5703125" style="41" customWidth="1"/>
    <col min="9739" max="9982" width="9.140625" style="41"/>
    <col min="9983" max="9983" width="6.7109375" style="41" customWidth="1"/>
    <col min="9984" max="9984" width="3.42578125" style="41" customWidth="1"/>
    <col min="9985" max="9987" width="3.140625" style="41" customWidth="1"/>
    <col min="9988" max="9989" width="9.140625" style="41"/>
    <col min="9990" max="9990" width="7.7109375" style="41" customWidth="1"/>
    <col min="9991" max="9991" width="8.7109375" style="41" customWidth="1"/>
    <col min="9992" max="9994" width="15.5703125" style="41" customWidth="1"/>
    <col min="9995" max="10238" width="9.140625" style="41"/>
    <col min="10239" max="10239" width="6.7109375" style="41" customWidth="1"/>
    <col min="10240" max="10240" width="3.42578125" style="41" customWidth="1"/>
    <col min="10241" max="10243" width="3.140625" style="41" customWidth="1"/>
    <col min="10244" max="10245" width="9.140625" style="41"/>
    <col min="10246" max="10246" width="7.7109375" style="41" customWidth="1"/>
    <col min="10247" max="10247" width="8.7109375" style="41" customWidth="1"/>
    <col min="10248" max="10250" width="15.5703125" style="41" customWidth="1"/>
    <col min="10251" max="10494" width="9.140625" style="41"/>
    <col min="10495" max="10495" width="6.7109375" style="41" customWidth="1"/>
    <col min="10496" max="10496" width="3.42578125" style="41" customWidth="1"/>
    <col min="10497" max="10499" width="3.140625" style="41" customWidth="1"/>
    <col min="10500" max="10501" width="9.140625" style="41"/>
    <col min="10502" max="10502" width="7.7109375" style="41" customWidth="1"/>
    <col min="10503" max="10503" width="8.7109375" style="41" customWidth="1"/>
    <col min="10504" max="10506" width="15.5703125" style="41" customWidth="1"/>
    <col min="10507" max="10750" width="9.140625" style="41"/>
    <col min="10751" max="10751" width="6.7109375" style="41" customWidth="1"/>
    <col min="10752" max="10752" width="3.42578125" style="41" customWidth="1"/>
    <col min="10753" max="10755" width="3.140625" style="41" customWidth="1"/>
    <col min="10756" max="10757" width="9.140625" style="41"/>
    <col min="10758" max="10758" width="7.7109375" style="41" customWidth="1"/>
    <col min="10759" max="10759" width="8.7109375" style="41" customWidth="1"/>
    <col min="10760" max="10762" width="15.5703125" style="41" customWidth="1"/>
    <col min="10763" max="11006" width="9.140625" style="41"/>
    <col min="11007" max="11007" width="6.7109375" style="41" customWidth="1"/>
    <col min="11008" max="11008" width="3.42578125" style="41" customWidth="1"/>
    <col min="11009" max="11011" width="3.140625" style="41" customWidth="1"/>
    <col min="11012" max="11013" width="9.140625" style="41"/>
    <col min="11014" max="11014" width="7.7109375" style="41" customWidth="1"/>
    <col min="11015" max="11015" width="8.7109375" style="41" customWidth="1"/>
    <col min="11016" max="11018" width="15.5703125" style="41" customWidth="1"/>
    <col min="11019" max="11262" width="9.140625" style="41"/>
    <col min="11263" max="11263" width="6.7109375" style="41" customWidth="1"/>
    <col min="11264" max="11264" width="3.42578125" style="41" customWidth="1"/>
    <col min="11265" max="11267" width="3.140625" style="41" customWidth="1"/>
    <col min="11268" max="11269" width="9.140625" style="41"/>
    <col min="11270" max="11270" width="7.7109375" style="41" customWidth="1"/>
    <col min="11271" max="11271" width="8.7109375" style="41" customWidth="1"/>
    <col min="11272" max="11274" width="15.5703125" style="41" customWidth="1"/>
    <col min="11275" max="11518" width="9.140625" style="41"/>
    <col min="11519" max="11519" width="6.7109375" style="41" customWidth="1"/>
    <col min="11520" max="11520" width="3.42578125" style="41" customWidth="1"/>
    <col min="11521" max="11523" width="3.140625" style="41" customWidth="1"/>
    <col min="11524" max="11525" width="9.140625" style="41"/>
    <col min="11526" max="11526" width="7.7109375" style="41" customWidth="1"/>
    <col min="11527" max="11527" width="8.7109375" style="41" customWidth="1"/>
    <col min="11528" max="11530" width="15.5703125" style="41" customWidth="1"/>
    <col min="11531" max="11774" width="9.140625" style="41"/>
    <col min="11775" max="11775" width="6.7109375" style="41" customWidth="1"/>
    <col min="11776" max="11776" width="3.42578125" style="41" customWidth="1"/>
    <col min="11777" max="11779" width="3.140625" style="41" customWidth="1"/>
    <col min="11780" max="11781" width="9.140625" style="41"/>
    <col min="11782" max="11782" width="7.7109375" style="41" customWidth="1"/>
    <col min="11783" max="11783" width="8.7109375" style="41" customWidth="1"/>
    <col min="11784" max="11786" width="15.5703125" style="41" customWidth="1"/>
    <col min="11787" max="12030" width="9.140625" style="41"/>
    <col min="12031" max="12031" width="6.7109375" style="41" customWidth="1"/>
    <col min="12032" max="12032" width="3.42578125" style="41" customWidth="1"/>
    <col min="12033" max="12035" width="3.140625" style="41" customWidth="1"/>
    <col min="12036" max="12037" width="9.140625" style="41"/>
    <col min="12038" max="12038" width="7.7109375" style="41" customWidth="1"/>
    <col min="12039" max="12039" width="8.7109375" style="41" customWidth="1"/>
    <col min="12040" max="12042" width="15.5703125" style="41" customWidth="1"/>
    <col min="12043" max="12286" width="9.140625" style="41"/>
    <col min="12287" max="12287" width="6.7109375" style="41" customWidth="1"/>
    <col min="12288" max="12288" width="3.42578125" style="41" customWidth="1"/>
    <col min="12289" max="12291" width="3.140625" style="41" customWidth="1"/>
    <col min="12292" max="12293" width="9.140625" style="41"/>
    <col min="12294" max="12294" width="7.7109375" style="41" customWidth="1"/>
    <col min="12295" max="12295" width="8.7109375" style="41" customWidth="1"/>
    <col min="12296" max="12298" width="15.5703125" style="41" customWidth="1"/>
    <col min="12299" max="12542" width="9.140625" style="41"/>
    <col min="12543" max="12543" width="6.7109375" style="41" customWidth="1"/>
    <col min="12544" max="12544" width="3.42578125" style="41" customWidth="1"/>
    <col min="12545" max="12547" width="3.140625" style="41" customWidth="1"/>
    <col min="12548" max="12549" width="9.140625" style="41"/>
    <col min="12550" max="12550" width="7.7109375" style="41" customWidth="1"/>
    <col min="12551" max="12551" width="8.7109375" style="41" customWidth="1"/>
    <col min="12552" max="12554" width="15.5703125" style="41" customWidth="1"/>
    <col min="12555" max="12798" width="9.140625" style="41"/>
    <col min="12799" max="12799" width="6.7109375" style="41" customWidth="1"/>
    <col min="12800" max="12800" width="3.42578125" style="41" customWidth="1"/>
    <col min="12801" max="12803" width="3.140625" style="41" customWidth="1"/>
    <col min="12804" max="12805" width="9.140625" style="41"/>
    <col min="12806" max="12806" width="7.7109375" style="41" customWidth="1"/>
    <col min="12807" max="12807" width="8.7109375" style="41" customWidth="1"/>
    <col min="12808" max="12810" width="15.5703125" style="41" customWidth="1"/>
    <col min="12811" max="13054" width="9.140625" style="41"/>
    <col min="13055" max="13055" width="6.7109375" style="41" customWidth="1"/>
    <col min="13056" max="13056" width="3.42578125" style="41" customWidth="1"/>
    <col min="13057" max="13059" width="3.140625" style="41" customWidth="1"/>
    <col min="13060" max="13061" width="9.140625" style="41"/>
    <col min="13062" max="13062" width="7.7109375" style="41" customWidth="1"/>
    <col min="13063" max="13063" width="8.7109375" style="41" customWidth="1"/>
    <col min="13064" max="13066" width="15.5703125" style="41" customWidth="1"/>
    <col min="13067" max="13310" width="9.140625" style="41"/>
    <col min="13311" max="13311" width="6.7109375" style="41" customWidth="1"/>
    <col min="13312" max="13312" width="3.42578125" style="41" customWidth="1"/>
    <col min="13313" max="13315" width="3.140625" style="41" customWidth="1"/>
    <col min="13316" max="13317" width="9.140625" style="41"/>
    <col min="13318" max="13318" width="7.7109375" style="41" customWidth="1"/>
    <col min="13319" max="13319" width="8.7109375" style="41" customWidth="1"/>
    <col min="13320" max="13322" width="15.5703125" style="41" customWidth="1"/>
    <col min="13323" max="13566" width="9.140625" style="41"/>
    <col min="13567" max="13567" width="6.7109375" style="41" customWidth="1"/>
    <col min="13568" max="13568" width="3.42578125" style="41" customWidth="1"/>
    <col min="13569" max="13571" width="3.140625" style="41" customWidth="1"/>
    <col min="13572" max="13573" width="9.140625" style="41"/>
    <col min="13574" max="13574" width="7.7109375" style="41" customWidth="1"/>
    <col min="13575" max="13575" width="8.7109375" style="41" customWidth="1"/>
    <col min="13576" max="13578" width="15.5703125" style="41" customWidth="1"/>
    <col min="13579" max="13822" width="9.140625" style="41"/>
    <col min="13823" max="13823" width="6.7109375" style="41" customWidth="1"/>
    <col min="13824" max="13824" width="3.42578125" style="41" customWidth="1"/>
    <col min="13825" max="13827" width="3.140625" style="41" customWidth="1"/>
    <col min="13828" max="13829" width="9.140625" style="41"/>
    <col min="13830" max="13830" width="7.7109375" style="41" customWidth="1"/>
    <col min="13831" max="13831" width="8.7109375" style="41" customWidth="1"/>
    <col min="13832" max="13834" width="15.5703125" style="41" customWidth="1"/>
    <col min="13835" max="14078" width="9.140625" style="41"/>
    <col min="14079" max="14079" width="6.7109375" style="41" customWidth="1"/>
    <col min="14080" max="14080" width="3.42578125" style="41" customWidth="1"/>
    <col min="14081" max="14083" width="3.140625" style="41" customWidth="1"/>
    <col min="14084" max="14085" width="9.140625" style="41"/>
    <col min="14086" max="14086" width="7.7109375" style="41" customWidth="1"/>
    <col min="14087" max="14087" width="8.7109375" style="41" customWidth="1"/>
    <col min="14088" max="14090" width="15.5703125" style="41" customWidth="1"/>
    <col min="14091" max="14334" width="9.140625" style="41"/>
    <col min="14335" max="14335" width="6.7109375" style="41" customWidth="1"/>
    <col min="14336" max="14336" width="3.42578125" style="41" customWidth="1"/>
    <col min="14337" max="14339" width="3.140625" style="41" customWidth="1"/>
    <col min="14340" max="14341" width="9.140625" style="41"/>
    <col min="14342" max="14342" width="7.7109375" style="41" customWidth="1"/>
    <col min="14343" max="14343" width="8.7109375" style="41" customWidth="1"/>
    <col min="14344" max="14346" width="15.5703125" style="41" customWidth="1"/>
    <col min="14347" max="14590" width="9.140625" style="41"/>
    <col min="14591" max="14591" width="6.7109375" style="41" customWidth="1"/>
    <col min="14592" max="14592" width="3.42578125" style="41" customWidth="1"/>
    <col min="14593" max="14595" width="3.140625" style="41" customWidth="1"/>
    <col min="14596" max="14597" width="9.140625" style="41"/>
    <col min="14598" max="14598" width="7.7109375" style="41" customWidth="1"/>
    <col min="14599" max="14599" width="8.7109375" style="41" customWidth="1"/>
    <col min="14600" max="14602" width="15.5703125" style="41" customWidth="1"/>
    <col min="14603" max="14846" width="9.140625" style="41"/>
    <col min="14847" max="14847" width="6.7109375" style="41" customWidth="1"/>
    <col min="14848" max="14848" width="3.42578125" style="41" customWidth="1"/>
    <col min="14849" max="14851" width="3.140625" style="41" customWidth="1"/>
    <col min="14852" max="14853" width="9.140625" style="41"/>
    <col min="14854" max="14854" width="7.7109375" style="41" customWidth="1"/>
    <col min="14855" max="14855" width="8.7109375" style="41" customWidth="1"/>
    <col min="14856" max="14858" width="15.5703125" style="41" customWidth="1"/>
    <col min="14859" max="15102" width="9.140625" style="41"/>
    <col min="15103" max="15103" width="6.7109375" style="41" customWidth="1"/>
    <col min="15104" max="15104" width="3.42578125" style="41" customWidth="1"/>
    <col min="15105" max="15107" width="3.140625" style="41" customWidth="1"/>
    <col min="15108" max="15109" width="9.140625" style="41"/>
    <col min="15110" max="15110" width="7.7109375" style="41" customWidth="1"/>
    <col min="15111" max="15111" width="8.7109375" style="41" customWidth="1"/>
    <col min="15112" max="15114" width="15.5703125" style="41" customWidth="1"/>
    <col min="15115" max="15358" width="9.140625" style="41"/>
    <col min="15359" max="15359" width="6.7109375" style="41" customWidth="1"/>
    <col min="15360" max="15360" width="3.42578125" style="41" customWidth="1"/>
    <col min="15361" max="15363" width="3.140625" style="41" customWidth="1"/>
    <col min="15364" max="15365" width="9.140625" style="41"/>
    <col min="15366" max="15366" width="7.7109375" style="41" customWidth="1"/>
    <col min="15367" max="15367" width="8.7109375" style="41" customWidth="1"/>
    <col min="15368" max="15370" width="15.5703125" style="41" customWidth="1"/>
    <col min="15371" max="15614" width="9.140625" style="41"/>
    <col min="15615" max="15615" width="6.7109375" style="41" customWidth="1"/>
    <col min="15616" max="15616" width="3.42578125" style="41" customWidth="1"/>
    <col min="15617" max="15619" width="3.140625" style="41" customWidth="1"/>
    <col min="15620" max="15621" width="9.140625" style="41"/>
    <col min="15622" max="15622" width="7.7109375" style="41" customWidth="1"/>
    <col min="15623" max="15623" width="8.7109375" style="41" customWidth="1"/>
    <col min="15624" max="15626" width="15.5703125" style="41" customWidth="1"/>
    <col min="15627" max="15870" width="9.140625" style="41"/>
    <col min="15871" max="15871" width="6.7109375" style="41" customWidth="1"/>
    <col min="15872" max="15872" width="3.42578125" style="41" customWidth="1"/>
    <col min="15873" max="15875" width="3.140625" style="41" customWidth="1"/>
    <col min="15876" max="15877" width="9.140625" style="41"/>
    <col min="15878" max="15878" width="7.7109375" style="41" customWidth="1"/>
    <col min="15879" max="15879" width="8.7109375" style="41" customWidth="1"/>
    <col min="15880" max="15882" width="15.5703125" style="41" customWidth="1"/>
    <col min="15883" max="16126" width="9.140625" style="41"/>
    <col min="16127" max="16127" width="6.7109375" style="41" customWidth="1"/>
    <col min="16128" max="16128" width="3.42578125" style="41" customWidth="1"/>
    <col min="16129" max="16131" width="3.140625" style="41" customWidth="1"/>
    <col min="16132" max="16133" width="9.140625" style="41"/>
    <col min="16134" max="16134" width="7.7109375" style="41" customWidth="1"/>
    <col min="16135" max="16135" width="8.7109375" style="41" customWidth="1"/>
    <col min="16136" max="16138" width="15.5703125" style="41" customWidth="1"/>
    <col min="16139" max="16384" width="9.140625" style="41"/>
  </cols>
  <sheetData>
    <row r="1" spans="2:26" ht="30" customHeight="1" x14ac:dyDescent="0.15">
      <c r="B1" s="90" t="s">
        <v>173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2:26" ht="15" customHeight="1" x14ac:dyDescent="0.2">
      <c r="B2" s="41" t="s">
        <v>0</v>
      </c>
      <c r="L2" s="42" t="s">
        <v>67</v>
      </c>
      <c r="N2" s="5" t="s">
        <v>170</v>
      </c>
    </row>
    <row r="3" spans="2:26" s="43" customFormat="1" ht="54" customHeight="1" x14ac:dyDescent="0.15">
      <c r="B3" s="91"/>
      <c r="C3" s="91"/>
      <c r="D3" s="91"/>
      <c r="E3" s="91"/>
      <c r="F3" s="91"/>
      <c r="G3" s="91"/>
      <c r="H3" s="91"/>
      <c r="I3" s="92"/>
      <c r="J3" s="27">
        <v>2009</v>
      </c>
      <c r="K3" s="26">
        <v>2019</v>
      </c>
      <c r="L3" s="28">
        <v>2023</v>
      </c>
    </row>
    <row r="4" spans="2:26" s="43" customFormat="1" ht="15" customHeight="1" x14ac:dyDescent="0.2">
      <c r="B4" s="93" t="s">
        <v>68</v>
      </c>
      <c r="C4" s="93"/>
      <c r="D4" s="93"/>
      <c r="E4" s="93"/>
      <c r="F4" s="93"/>
      <c r="G4" s="53"/>
      <c r="H4" s="53"/>
      <c r="I4" s="53"/>
      <c r="J4" s="54">
        <v>13611</v>
      </c>
      <c r="K4" s="54">
        <v>13534</v>
      </c>
      <c r="L4" s="54">
        <v>12202.01</v>
      </c>
      <c r="O4" s="44"/>
      <c r="P4" s="45"/>
    </row>
    <row r="5" spans="2:26" s="43" customFormat="1" ht="15" customHeight="1" x14ac:dyDescent="0.2">
      <c r="B5" s="52" t="s">
        <v>69</v>
      </c>
      <c r="C5" s="52"/>
      <c r="D5" s="52"/>
      <c r="E5" s="52"/>
      <c r="F5" s="52"/>
      <c r="G5" s="52"/>
      <c r="H5" s="52"/>
      <c r="I5" s="53"/>
      <c r="J5" s="54">
        <v>13580</v>
      </c>
      <c r="K5" s="54">
        <v>13479</v>
      </c>
      <c r="L5" s="54">
        <v>12185.89</v>
      </c>
      <c r="P5" s="45"/>
    </row>
    <row r="6" spans="2:26" ht="15" customHeight="1" x14ac:dyDescent="0.2">
      <c r="B6" s="55" t="s">
        <v>70</v>
      </c>
      <c r="C6" s="56"/>
      <c r="D6" s="55"/>
      <c r="E6" s="55"/>
      <c r="F6" s="55"/>
      <c r="G6" s="55"/>
      <c r="H6" s="53"/>
      <c r="I6" s="53"/>
      <c r="J6" s="57">
        <v>5428.4</v>
      </c>
      <c r="K6" s="58">
        <v>4604.3599999999997</v>
      </c>
      <c r="L6" s="58">
        <v>4702.8999999999996</v>
      </c>
      <c r="O6" s="46"/>
      <c r="P6" s="45"/>
      <c r="Q6" s="47"/>
      <c r="R6" s="47"/>
    </row>
    <row r="7" spans="2:26" ht="15" customHeight="1" x14ac:dyDescent="0.2">
      <c r="B7" s="53"/>
      <c r="C7" s="53"/>
      <c r="D7" s="93" t="s">
        <v>181</v>
      </c>
      <c r="E7" s="93"/>
      <c r="F7" s="93"/>
      <c r="G7" s="53"/>
      <c r="H7" s="53"/>
      <c r="I7" s="53"/>
      <c r="J7" s="57">
        <v>2242.3000000000002</v>
      </c>
      <c r="K7" s="59">
        <v>1635.33</v>
      </c>
      <c r="L7" s="59">
        <v>1468.4921252997899</v>
      </c>
      <c r="P7" s="45"/>
    </row>
    <row r="8" spans="2:26" ht="15" customHeight="1" x14ac:dyDescent="0.2">
      <c r="B8" s="56"/>
      <c r="C8" s="56"/>
      <c r="D8" s="56"/>
      <c r="E8" s="89" t="s">
        <v>71</v>
      </c>
      <c r="F8" s="89"/>
      <c r="G8" s="89"/>
      <c r="H8" s="56"/>
      <c r="I8" s="56"/>
      <c r="J8" s="61">
        <v>61.3</v>
      </c>
      <c r="K8" s="62">
        <v>18.07</v>
      </c>
      <c r="L8" s="62">
        <v>30.149411321469174</v>
      </c>
      <c r="M8" s="49"/>
      <c r="V8" s="48"/>
      <c r="W8" s="48"/>
      <c r="X8" s="48"/>
      <c r="Y8" s="48"/>
      <c r="Z8" s="48"/>
    </row>
    <row r="9" spans="2:26" ht="15" customHeight="1" x14ac:dyDescent="0.2">
      <c r="B9" s="56"/>
      <c r="C9" s="56"/>
      <c r="D9" s="56"/>
      <c r="E9" s="89" t="s">
        <v>72</v>
      </c>
      <c r="F9" s="89"/>
      <c r="G9" s="89"/>
      <c r="H9" s="89"/>
      <c r="I9" s="89"/>
      <c r="J9" s="61">
        <v>79.099999999999994</v>
      </c>
      <c r="K9" s="62">
        <v>53.2</v>
      </c>
      <c r="L9" s="62">
        <v>52.681401399603466</v>
      </c>
      <c r="M9" s="49"/>
      <c r="Z9" s="49"/>
    </row>
    <row r="10" spans="2:26" ht="15" customHeight="1" x14ac:dyDescent="0.2">
      <c r="B10" s="56"/>
      <c r="C10" s="56"/>
      <c r="D10" s="56"/>
      <c r="E10" s="89" t="s">
        <v>73</v>
      </c>
      <c r="F10" s="89"/>
      <c r="G10" s="56"/>
      <c r="H10" s="56"/>
      <c r="I10" s="56"/>
      <c r="J10" s="61">
        <v>542.35</v>
      </c>
      <c r="K10" s="62">
        <v>260.35000000000002</v>
      </c>
      <c r="L10" s="62">
        <v>357.69734852094945</v>
      </c>
      <c r="M10" s="49"/>
    </row>
    <row r="11" spans="2:26" ht="15" customHeight="1" x14ac:dyDescent="0.2">
      <c r="B11" s="56"/>
      <c r="C11" s="56"/>
      <c r="D11" s="56"/>
      <c r="E11" s="89" t="s">
        <v>74</v>
      </c>
      <c r="F11" s="89"/>
      <c r="G11" s="89"/>
      <c r="H11" s="56"/>
      <c r="I11" s="56"/>
      <c r="J11" s="61">
        <v>118.4</v>
      </c>
      <c r="K11" s="62">
        <v>179.83</v>
      </c>
      <c r="L11" s="62">
        <v>143.74010368763126</v>
      </c>
      <c r="M11" s="49"/>
    </row>
    <row r="12" spans="2:26" ht="15" customHeight="1" x14ac:dyDescent="0.2">
      <c r="B12" s="89" t="s">
        <v>75</v>
      </c>
      <c r="C12" s="89"/>
      <c r="D12" s="89"/>
      <c r="E12" s="56"/>
      <c r="F12" s="89" t="s">
        <v>76</v>
      </c>
      <c r="G12" s="89"/>
      <c r="H12" s="56"/>
      <c r="I12" s="56"/>
      <c r="J12" s="61">
        <v>114.9</v>
      </c>
      <c r="K12" s="62">
        <v>173.54</v>
      </c>
      <c r="L12" s="62">
        <v>141.29704721498544</v>
      </c>
      <c r="M12" s="49"/>
    </row>
    <row r="13" spans="2:26" ht="15" customHeight="1" x14ac:dyDescent="0.2">
      <c r="B13" s="56"/>
      <c r="C13" s="56"/>
      <c r="D13" s="56"/>
      <c r="E13" s="89" t="s">
        <v>77</v>
      </c>
      <c r="F13" s="89"/>
      <c r="G13" s="89"/>
      <c r="H13" s="56"/>
      <c r="I13" s="56"/>
      <c r="J13" s="63">
        <v>1010.16</v>
      </c>
      <c r="K13" s="62">
        <v>722.05</v>
      </c>
      <c r="L13" s="62">
        <v>566.15198460732404</v>
      </c>
      <c r="M13" s="49"/>
    </row>
    <row r="14" spans="2:26" ht="15" customHeight="1" x14ac:dyDescent="0.2">
      <c r="B14" s="56"/>
      <c r="C14" s="56"/>
      <c r="D14" s="56"/>
      <c r="E14" s="89" t="s">
        <v>78</v>
      </c>
      <c r="F14" s="89"/>
      <c r="G14" s="89"/>
      <c r="H14" s="56"/>
      <c r="I14" s="56"/>
      <c r="J14" s="61">
        <v>54.27</v>
      </c>
      <c r="K14" s="62">
        <v>45.41</v>
      </c>
      <c r="L14" s="62">
        <v>37.251711275101478</v>
      </c>
      <c r="M14" s="49"/>
      <c r="Q14" s="48"/>
    </row>
    <row r="15" spans="2:26" ht="15" customHeight="1" x14ac:dyDescent="0.2">
      <c r="B15" s="56"/>
      <c r="C15" s="56"/>
      <c r="D15" s="56"/>
      <c r="E15" s="89" t="s">
        <v>79</v>
      </c>
      <c r="F15" s="89"/>
      <c r="G15" s="89"/>
      <c r="H15" s="56"/>
      <c r="I15" s="56"/>
      <c r="J15" s="61">
        <v>304.39999999999998</v>
      </c>
      <c r="K15" s="62">
        <v>323.91000000000003</v>
      </c>
      <c r="L15" s="62">
        <v>265.50228229284392</v>
      </c>
      <c r="M15" s="49"/>
    </row>
    <row r="16" spans="2:26" ht="15" customHeight="1" x14ac:dyDescent="0.2">
      <c r="B16" s="56"/>
      <c r="C16" s="56"/>
      <c r="D16" s="56"/>
      <c r="E16" s="89" t="s">
        <v>80</v>
      </c>
      <c r="F16" s="89"/>
      <c r="G16" s="89"/>
      <c r="H16" s="89"/>
      <c r="I16" s="56"/>
      <c r="J16" s="61">
        <v>2.9</v>
      </c>
      <c r="K16" s="62">
        <v>0.74</v>
      </c>
      <c r="L16" s="62">
        <v>0.30260869565217391</v>
      </c>
      <c r="M16" s="49"/>
    </row>
    <row r="17" spans="2:18" ht="15" customHeight="1" x14ac:dyDescent="0.2">
      <c r="B17" s="56"/>
      <c r="C17" s="56"/>
      <c r="D17" s="56"/>
      <c r="E17" s="89" t="s">
        <v>81</v>
      </c>
      <c r="F17" s="89"/>
      <c r="G17" s="56"/>
      <c r="H17" s="56"/>
      <c r="I17" s="56"/>
      <c r="J17" s="61">
        <v>69.41</v>
      </c>
      <c r="K17" s="62">
        <v>31.37</v>
      </c>
      <c r="L17" s="62">
        <v>14.385273499210884</v>
      </c>
      <c r="M17" s="49"/>
    </row>
    <row r="18" spans="2:18" ht="15" customHeight="1" x14ac:dyDescent="0.2">
      <c r="B18" s="56"/>
      <c r="C18" s="56"/>
      <c r="D18" s="93" t="s">
        <v>82</v>
      </c>
      <c r="E18" s="93"/>
      <c r="F18" s="93"/>
      <c r="G18" s="93"/>
      <c r="H18" s="53"/>
      <c r="I18" s="53"/>
      <c r="J18" s="58">
        <v>183.07</v>
      </c>
      <c r="K18" s="64">
        <v>129.97</v>
      </c>
      <c r="L18" s="64">
        <v>166.66171753269319</v>
      </c>
      <c r="M18" s="49"/>
      <c r="P18" s="49"/>
      <c r="Q18" s="49"/>
      <c r="R18" s="49"/>
    </row>
    <row r="19" spans="2:18" ht="15" customHeight="1" x14ac:dyDescent="0.2">
      <c r="B19" s="56"/>
      <c r="C19" s="56"/>
      <c r="D19" s="93" t="s">
        <v>83</v>
      </c>
      <c r="E19" s="93"/>
      <c r="F19" s="93"/>
      <c r="G19" s="93"/>
      <c r="H19" s="53"/>
      <c r="I19" s="53"/>
      <c r="J19" s="58">
        <v>2482.39</v>
      </c>
      <c r="K19" s="57">
        <v>2322.41</v>
      </c>
      <c r="L19" s="57">
        <v>2434.2267059185779</v>
      </c>
      <c r="M19" s="49"/>
    </row>
    <row r="20" spans="2:18" ht="15" customHeight="1" x14ac:dyDescent="0.2">
      <c r="B20" s="56"/>
      <c r="C20" s="56"/>
      <c r="D20" s="56"/>
      <c r="E20" s="89" t="s">
        <v>84</v>
      </c>
      <c r="F20" s="89"/>
      <c r="G20" s="89"/>
      <c r="H20" s="56"/>
      <c r="I20" s="56"/>
      <c r="J20" s="61">
        <v>277.85000000000002</v>
      </c>
      <c r="K20" s="65">
        <v>262.8</v>
      </c>
      <c r="L20" s="62">
        <v>281.52433050937225</v>
      </c>
      <c r="M20" s="49"/>
      <c r="R20" s="49"/>
    </row>
    <row r="21" spans="2:18" ht="15" customHeight="1" x14ac:dyDescent="0.2">
      <c r="B21" s="56"/>
      <c r="C21" s="56"/>
      <c r="D21" s="56"/>
      <c r="E21" s="89" t="s">
        <v>85</v>
      </c>
      <c r="F21" s="89"/>
      <c r="G21" s="89"/>
      <c r="H21" s="56"/>
      <c r="I21" s="56"/>
      <c r="J21" s="61">
        <v>848.93</v>
      </c>
      <c r="K21" s="65">
        <v>1076.3499999999999</v>
      </c>
      <c r="L21" s="65">
        <v>1208.2121829779492</v>
      </c>
      <c r="M21" s="49"/>
    </row>
    <row r="22" spans="2:18" ht="14.25" customHeight="1" x14ac:dyDescent="0.2">
      <c r="B22" s="56"/>
      <c r="C22" s="56"/>
      <c r="D22" s="56"/>
      <c r="E22" s="89" t="s">
        <v>86</v>
      </c>
      <c r="F22" s="89"/>
      <c r="G22" s="56"/>
      <c r="H22" s="56"/>
      <c r="I22" s="56"/>
      <c r="J22" s="61">
        <v>99.89</v>
      </c>
      <c r="K22" s="65">
        <v>117.62</v>
      </c>
      <c r="L22" s="62">
        <v>183.59357692422455</v>
      </c>
      <c r="M22" s="49"/>
    </row>
    <row r="23" spans="2:18" ht="15" customHeight="1" x14ac:dyDescent="0.2">
      <c r="B23" s="56"/>
      <c r="C23" s="56"/>
      <c r="D23" s="56"/>
      <c r="E23" s="89" t="s">
        <v>87</v>
      </c>
      <c r="F23" s="89"/>
      <c r="G23" s="89"/>
      <c r="H23" s="56"/>
      <c r="I23" s="56"/>
      <c r="J23" s="61">
        <v>104.19</v>
      </c>
      <c r="K23" s="65">
        <v>123.06</v>
      </c>
      <c r="L23" s="62">
        <v>136.20456138327506</v>
      </c>
      <c r="M23" s="49"/>
    </row>
    <row r="24" spans="2:18" ht="15" customHeight="1" x14ac:dyDescent="0.2">
      <c r="B24" s="56"/>
      <c r="C24" s="56"/>
      <c r="D24" s="56"/>
      <c r="E24" s="89" t="s">
        <v>88</v>
      </c>
      <c r="F24" s="89"/>
      <c r="G24" s="56"/>
      <c r="H24" s="56"/>
      <c r="I24" s="56"/>
      <c r="J24" s="61">
        <v>1131.2</v>
      </c>
      <c r="K24" s="65">
        <v>718.99</v>
      </c>
      <c r="L24" s="62">
        <v>623.2502470681361</v>
      </c>
      <c r="M24" s="49"/>
    </row>
    <row r="25" spans="2:18" ht="15" customHeight="1" x14ac:dyDescent="0.2">
      <c r="B25" s="89"/>
      <c r="C25" s="89"/>
      <c r="D25" s="89"/>
      <c r="E25" s="56"/>
      <c r="F25" s="89" t="s">
        <v>89</v>
      </c>
      <c r="G25" s="89"/>
      <c r="H25" s="56"/>
      <c r="I25" s="56"/>
      <c r="J25" s="61">
        <v>502.17</v>
      </c>
      <c r="K25" s="65">
        <v>434.43999999999994</v>
      </c>
      <c r="L25" s="62">
        <v>422.80760084903881</v>
      </c>
      <c r="M25" s="49"/>
    </row>
    <row r="26" spans="2:18" ht="15" customHeight="1" x14ac:dyDescent="0.2">
      <c r="B26" s="56"/>
      <c r="C26" s="56"/>
      <c r="D26" s="56"/>
      <c r="E26" s="56"/>
      <c r="F26" s="89" t="s">
        <v>90</v>
      </c>
      <c r="G26" s="89"/>
      <c r="H26" s="56"/>
      <c r="I26" s="56"/>
      <c r="J26" s="61">
        <v>623.9</v>
      </c>
      <c r="K26" s="65">
        <v>274.94</v>
      </c>
      <c r="L26" s="62">
        <v>185.21875413546135</v>
      </c>
      <c r="M26" s="49"/>
    </row>
    <row r="27" spans="2:18" ht="15" customHeight="1" x14ac:dyDescent="0.2">
      <c r="B27" s="56"/>
      <c r="C27" s="56"/>
      <c r="D27" s="56"/>
      <c r="E27" s="56"/>
      <c r="F27" s="89" t="s">
        <v>91</v>
      </c>
      <c r="G27" s="89"/>
      <c r="H27" s="56"/>
      <c r="I27" s="56"/>
      <c r="J27" s="61">
        <v>5.13</v>
      </c>
      <c r="K27" s="65">
        <v>9.61</v>
      </c>
      <c r="L27" s="62">
        <v>15.223892083636548</v>
      </c>
      <c r="M27" s="49"/>
    </row>
    <row r="28" spans="2:18" ht="15" customHeight="1" x14ac:dyDescent="0.2">
      <c r="B28" s="56"/>
      <c r="C28" s="56"/>
      <c r="D28" s="56"/>
      <c r="E28" s="89" t="s">
        <v>92</v>
      </c>
      <c r="F28" s="89"/>
      <c r="G28" s="89"/>
      <c r="H28" s="89"/>
      <c r="I28" s="56"/>
      <c r="J28" s="61">
        <v>20.329999999999998</v>
      </c>
      <c r="K28" s="56">
        <v>23.59</v>
      </c>
      <c r="L28" s="62">
        <v>1.4418070556288547</v>
      </c>
      <c r="M28" s="49"/>
    </row>
    <row r="29" spans="2:18" ht="15" customHeight="1" x14ac:dyDescent="0.2">
      <c r="B29" s="56"/>
      <c r="C29" s="56"/>
      <c r="D29" s="53" t="s">
        <v>93</v>
      </c>
      <c r="E29" s="53"/>
      <c r="F29" s="53"/>
      <c r="G29" s="53"/>
      <c r="H29" s="56"/>
      <c r="I29" s="56"/>
      <c r="J29" s="58">
        <v>520.64</v>
      </c>
      <c r="K29" s="66">
        <v>516.65</v>
      </c>
      <c r="L29" s="67">
        <v>633.52119128204538</v>
      </c>
      <c r="M29" s="49"/>
    </row>
    <row r="30" spans="2:18" ht="15" customHeight="1" x14ac:dyDescent="0.2">
      <c r="B30" s="93" t="s">
        <v>182</v>
      </c>
      <c r="C30" s="93"/>
      <c r="D30" s="93"/>
      <c r="E30" s="93"/>
      <c r="F30" s="93"/>
      <c r="G30" s="93"/>
      <c r="H30" s="56"/>
      <c r="I30" s="56"/>
      <c r="J30" s="68">
        <v>4649.05</v>
      </c>
      <c r="K30" s="68">
        <v>3966.84</v>
      </c>
      <c r="L30" s="68">
        <v>4083.230143574152</v>
      </c>
      <c r="M30" s="50"/>
      <c r="N30" s="50"/>
    </row>
    <row r="31" spans="2:18" ht="15" customHeight="1" x14ac:dyDescent="0.2">
      <c r="B31" s="52" t="s">
        <v>94</v>
      </c>
      <c r="C31" s="52"/>
      <c r="D31" s="52"/>
      <c r="E31" s="52"/>
      <c r="F31" s="52"/>
      <c r="G31" s="52"/>
      <c r="H31" s="56"/>
      <c r="I31" s="56"/>
      <c r="J31" s="56"/>
      <c r="K31" s="56"/>
      <c r="L31" s="56"/>
      <c r="M31" s="49"/>
    </row>
    <row r="32" spans="2:18" ht="15" customHeight="1" x14ac:dyDescent="0.2">
      <c r="B32" s="95"/>
      <c r="C32" s="95"/>
      <c r="D32" s="95"/>
      <c r="E32" s="60" t="s">
        <v>95</v>
      </c>
      <c r="F32" s="52"/>
      <c r="G32" s="52"/>
      <c r="H32" s="56"/>
      <c r="I32" s="56"/>
      <c r="J32" s="69">
        <v>4503</v>
      </c>
      <c r="K32" s="69">
        <v>3851</v>
      </c>
      <c r="L32" s="69">
        <v>3631.2978094187674</v>
      </c>
      <c r="M32" s="49"/>
      <c r="N32" s="46"/>
      <c r="O32" s="46"/>
      <c r="P32" s="49"/>
    </row>
    <row r="33" spans="2:13" ht="15" customHeight="1" x14ac:dyDescent="0.2">
      <c r="B33" s="52"/>
      <c r="C33" s="52"/>
      <c r="D33" s="52"/>
      <c r="E33" s="60" t="s">
        <v>96</v>
      </c>
      <c r="F33" s="52"/>
      <c r="G33" s="52"/>
      <c r="H33" s="56"/>
      <c r="I33" s="56"/>
      <c r="J33" s="69">
        <v>16579</v>
      </c>
      <c r="K33" s="69">
        <v>3693</v>
      </c>
      <c r="L33" s="69">
        <v>4283.5765180458047</v>
      </c>
      <c r="M33" s="49"/>
    </row>
    <row r="34" spans="2:13" ht="15" customHeight="1" x14ac:dyDescent="0.2">
      <c r="B34" s="52"/>
      <c r="C34" s="52"/>
      <c r="D34" s="52"/>
      <c r="E34" s="60" t="s">
        <v>97</v>
      </c>
      <c r="F34" s="52"/>
      <c r="G34" s="52"/>
      <c r="H34" s="56"/>
      <c r="I34" s="56"/>
      <c r="J34" s="69">
        <v>4616</v>
      </c>
      <c r="K34" s="69">
        <v>4583</v>
      </c>
      <c r="L34" s="69">
        <v>5860.961440796671</v>
      </c>
      <c r="M34" s="49"/>
    </row>
    <row r="35" spans="2:13" ht="15" customHeight="1" x14ac:dyDescent="0.2">
      <c r="B35" s="52"/>
      <c r="C35" s="52"/>
      <c r="D35" s="52"/>
      <c r="E35" s="60" t="s">
        <v>98</v>
      </c>
      <c r="F35" s="52"/>
      <c r="G35" s="52"/>
      <c r="H35" s="56"/>
      <c r="I35" s="56"/>
      <c r="J35" s="69">
        <v>7066</v>
      </c>
      <c r="K35" s="69">
        <v>5184</v>
      </c>
      <c r="L35" s="69">
        <v>3851.2707078079366</v>
      </c>
      <c r="M35" s="49"/>
    </row>
    <row r="36" spans="2:13" ht="15" customHeight="1" x14ac:dyDescent="0.2">
      <c r="B36" s="52" t="s">
        <v>99</v>
      </c>
      <c r="C36" s="52"/>
      <c r="D36" s="52"/>
      <c r="E36" s="60"/>
      <c r="F36" s="52"/>
      <c r="G36" s="52"/>
      <c r="H36" s="56"/>
      <c r="I36" s="56"/>
      <c r="J36" s="69"/>
      <c r="K36" s="56"/>
      <c r="L36" s="56"/>
      <c r="M36" s="49"/>
    </row>
    <row r="37" spans="2:13" ht="15" customHeight="1" x14ac:dyDescent="0.2">
      <c r="B37" s="52"/>
      <c r="C37" s="52"/>
      <c r="D37" s="52"/>
      <c r="E37" s="60" t="s">
        <v>100</v>
      </c>
      <c r="F37" s="52"/>
      <c r="G37" s="52"/>
      <c r="H37" s="56"/>
      <c r="I37" s="56"/>
      <c r="J37" s="69">
        <v>225</v>
      </c>
      <c r="K37" s="69">
        <v>184</v>
      </c>
      <c r="L37" s="69">
        <v>228</v>
      </c>
      <c r="M37" s="49"/>
    </row>
    <row r="38" spans="2:13" ht="15" customHeight="1" x14ac:dyDescent="0.2">
      <c r="B38" s="52"/>
      <c r="C38" s="52"/>
      <c r="D38" s="52"/>
      <c r="E38" s="60" t="s">
        <v>102</v>
      </c>
      <c r="F38" s="52"/>
      <c r="G38" s="52"/>
      <c r="H38" s="56"/>
      <c r="I38" s="56"/>
      <c r="J38" s="69">
        <v>570</v>
      </c>
      <c r="K38" s="69">
        <v>752</v>
      </c>
      <c r="L38" s="69">
        <v>619</v>
      </c>
      <c r="M38" s="49"/>
    </row>
    <row r="39" spans="2:13" ht="15" customHeight="1" x14ac:dyDescent="0.2">
      <c r="B39" s="52"/>
      <c r="C39" s="52"/>
      <c r="D39" s="52"/>
      <c r="E39" s="60" t="s">
        <v>103</v>
      </c>
      <c r="F39" s="52"/>
      <c r="G39" s="52"/>
      <c r="H39" s="56"/>
      <c r="I39" s="56"/>
      <c r="J39" s="69">
        <v>1242</v>
      </c>
      <c r="K39" s="69">
        <v>1912</v>
      </c>
      <c r="L39" s="69">
        <v>2676</v>
      </c>
      <c r="M39" s="49"/>
    </row>
    <row r="40" spans="2:13" ht="6" customHeight="1" x14ac:dyDescent="0.15">
      <c r="B40" s="43"/>
    </row>
    <row r="41" spans="2:13" ht="3" customHeight="1" x14ac:dyDescent="0.1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2:13" ht="17.25" customHeight="1" x14ac:dyDescent="0.15">
      <c r="B42" s="96" t="s">
        <v>104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</row>
    <row r="43" spans="2:13" ht="12" customHeight="1" x14ac:dyDescent="0.15">
      <c r="B43" s="96" t="s">
        <v>105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4" spans="2:13" ht="13.5" customHeight="1" x14ac:dyDescent="0.15">
      <c r="B44" s="98" t="s">
        <v>179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</row>
    <row r="45" spans="2:13" ht="12.75" customHeight="1" x14ac:dyDescent="0.15">
      <c r="B45" s="96" t="s">
        <v>106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2:13" ht="12.75" customHeight="1" x14ac:dyDescent="0.15">
      <c r="B46" s="97" t="s">
        <v>180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2:13" ht="15" customHeight="1" x14ac:dyDescent="0.15">
      <c r="B47" s="94"/>
      <c r="C47" s="94"/>
      <c r="D47" s="94"/>
      <c r="E47" s="94"/>
      <c r="F47" s="94"/>
      <c r="G47" s="94"/>
    </row>
    <row r="48" spans="2:13" ht="12" customHeight="1" x14ac:dyDescent="0.15"/>
    <row r="49" spans="2:4" ht="12" customHeight="1" x14ac:dyDescent="0.15">
      <c r="B49" s="12"/>
      <c r="C49" s="12"/>
      <c r="D49" s="12"/>
    </row>
    <row r="50" spans="2:4" ht="12" customHeight="1" x14ac:dyDescent="0.15"/>
    <row r="51" spans="2:4" ht="12" customHeight="1" x14ac:dyDescent="0.15"/>
    <row r="52" spans="2:4" ht="12" customHeight="1" x14ac:dyDescent="0.15"/>
    <row r="53" spans="2:4" ht="12" customHeight="1" x14ac:dyDescent="0.15"/>
    <row r="54" spans="2:4" ht="12" customHeight="1" x14ac:dyDescent="0.15"/>
    <row r="55" spans="2:4" ht="12" customHeight="1" x14ac:dyDescent="0.15"/>
  </sheetData>
  <mergeCells count="35">
    <mergeCell ref="B45:L45"/>
    <mergeCell ref="E17:F17"/>
    <mergeCell ref="D18:G18"/>
    <mergeCell ref="D19:G19"/>
    <mergeCell ref="B47:G47"/>
    <mergeCell ref="E21:G21"/>
    <mergeCell ref="E22:F22"/>
    <mergeCell ref="E23:G23"/>
    <mergeCell ref="E24:F24"/>
    <mergeCell ref="B25:D25"/>
    <mergeCell ref="F25:G25"/>
    <mergeCell ref="F26:G26"/>
    <mergeCell ref="F27:G27"/>
    <mergeCell ref="E28:H28"/>
    <mergeCell ref="B30:G30"/>
    <mergeCell ref="B32:D32"/>
    <mergeCell ref="B42:L42"/>
    <mergeCell ref="B46:L46"/>
    <mergeCell ref="B43:L43"/>
    <mergeCell ref="B44:L44"/>
    <mergeCell ref="B1:L1"/>
    <mergeCell ref="B3:I3"/>
    <mergeCell ref="B4:F4"/>
    <mergeCell ref="D7:F7"/>
    <mergeCell ref="E8:G8"/>
    <mergeCell ref="E9:I9"/>
    <mergeCell ref="E20:G20"/>
    <mergeCell ref="E10:F10"/>
    <mergeCell ref="E11:G11"/>
    <mergeCell ref="B12:D12"/>
    <mergeCell ref="F12:G12"/>
    <mergeCell ref="E13:G13"/>
    <mergeCell ref="E14:G14"/>
    <mergeCell ref="E15:G15"/>
    <mergeCell ref="E16:H16"/>
  </mergeCells>
  <hyperlinks>
    <hyperlink ref="N2" location="Indice!A1" tooltip="(voltar ao índice)" display="Indice!A1" xr:uid="{62719E20-54F7-4428-99F8-3C28161D951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187D-196E-4F56-9314-F28245D018E4}">
  <sheetPr>
    <pageSetUpPr fitToPage="1"/>
  </sheetPr>
  <dimension ref="B1:K46"/>
  <sheetViews>
    <sheetView showGridLines="0" zoomScaleNormal="100" workbookViewId="0">
      <pane ySplit="3" topLeftCell="A4" activePane="bottomLeft" state="frozen"/>
      <selection pane="bottomLeft" activeCell="G2" sqref="G2"/>
    </sheetView>
  </sheetViews>
  <sheetFormatPr defaultRowHeight="9" x14ac:dyDescent="0.15"/>
  <cols>
    <col min="1" max="1" width="6.7109375" style="13" customWidth="1"/>
    <col min="2" max="2" width="46.42578125" style="25" customWidth="1"/>
    <col min="3" max="3" width="14.7109375" style="15" customWidth="1"/>
    <col min="4" max="5" width="14.7109375" style="13" customWidth="1"/>
    <col min="6" max="6" width="6.7109375" style="13" customWidth="1"/>
    <col min="7" max="7" width="14.28515625" style="13" bestFit="1" customWidth="1"/>
    <col min="8" max="254" width="9.140625" style="13"/>
    <col min="255" max="255" width="6.7109375" style="13" customWidth="1"/>
    <col min="256" max="256" width="46.42578125" style="13" customWidth="1"/>
    <col min="257" max="259" width="14.7109375" style="13" customWidth="1"/>
    <col min="260" max="510" width="9.140625" style="13"/>
    <col min="511" max="511" width="6.7109375" style="13" customWidth="1"/>
    <col min="512" max="512" width="46.42578125" style="13" customWidth="1"/>
    <col min="513" max="515" width="14.7109375" style="13" customWidth="1"/>
    <col min="516" max="766" width="9.140625" style="13"/>
    <col min="767" max="767" width="6.7109375" style="13" customWidth="1"/>
    <col min="768" max="768" width="46.42578125" style="13" customWidth="1"/>
    <col min="769" max="771" width="14.7109375" style="13" customWidth="1"/>
    <col min="772" max="1022" width="9.140625" style="13"/>
    <col min="1023" max="1023" width="6.7109375" style="13" customWidth="1"/>
    <col min="1024" max="1024" width="46.42578125" style="13" customWidth="1"/>
    <col min="1025" max="1027" width="14.7109375" style="13" customWidth="1"/>
    <col min="1028" max="1278" width="9.140625" style="13"/>
    <col min="1279" max="1279" width="6.7109375" style="13" customWidth="1"/>
    <col min="1280" max="1280" width="46.42578125" style="13" customWidth="1"/>
    <col min="1281" max="1283" width="14.7109375" style="13" customWidth="1"/>
    <col min="1284" max="1534" width="9.140625" style="13"/>
    <col min="1535" max="1535" width="6.7109375" style="13" customWidth="1"/>
    <col min="1536" max="1536" width="46.42578125" style="13" customWidth="1"/>
    <col min="1537" max="1539" width="14.7109375" style="13" customWidth="1"/>
    <col min="1540" max="1790" width="9.140625" style="13"/>
    <col min="1791" max="1791" width="6.7109375" style="13" customWidth="1"/>
    <col min="1792" max="1792" width="46.42578125" style="13" customWidth="1"/>
    <col min="1793" max="1795" width="14.7109375" style="13" customWidth="1"/>
    <col min="1796" max="2046" width="9.140625" style="13"/>
    <col min="2047" max="2047" width="6.7109375" style="13" customWidth="1"/>
    <col min="2048" max="2048" width="46.42578125" style="13" customWidth="1"/>
    <col min="2049" max="2051" width="14.7109375" style="13" customWidth="1"/>
    <col min="2052" max="2302" width="9.140625" style="13"/>
    <col min="2303" max="2303" width="6.7109375" style="13" customWidth="1"/>
    <col min="2304" max="2304" width="46.42578125" style="13" customWidth="1"/>
    <col min="2305" max="2307" width="14.7109375" style="13" customWidth="1"/>
    <col min="2308" max="2558" width="9.140625" style="13"/>
    <col min="2559" max="2559" width="6.7109375" style="13" customWidth="1"/>
    <col min="2560" max="2560" width="46.42578125" style="13" customWidth="1"/>
    <col min="2561" max="2563" width="14.7109375" style="13" customWidth="1"/>
    <col min="2564" max="2814" width="9.140625" style="13"/>
    <col min="2815" max="2815" width="6.7109375" style="13" customWidth="1"/>
    <col min="2816" max="2816" width="46.42578125" style="13" customWidth="1"/>
    <col min="2817" max="2819" width="14.7109375" style="13" customWidth="1"/>
    <col min="2820" max="3070" width="9.140625" style="13"/>
    <col min="3071" max="3071" width="6.7109375" style="13" customWidth="1"/>
    <col min="3072" max="3072" width="46.42578125" style="13" customWidth="1"/>
    <col min="3073" max="3075" width="14.7109375" style="13" customWidth="1"/>
    <col min="3076" max="3326" width="9.140625" style="13"/>
    <col min="3327" max="3327" width="6.7109375" style="13" customWidth="1"/>
    <col min="3328" max="3328" width="46.42578125" style="13" customWidth="1"/>
    <col min="3329" max="3331" width="14.7109375" style="13" customWidth="1"/>
    <col min="3332" max="3582" width="9.140625" style="13"/>
    <col min="3583" max="3583" width="6.7109375" style="13" customWidth="1"/>
    <col min="3584" max="3584" width="46.42578125" style="13" customWidth="1"/>
    <col min="3585" max="3587" width="14.7109375" style="13" customWidth="1"/>
    <col min="3588" max="3838" width="9.140625" style="13"/>
    <col min="3839" max="3839" width="6.7109375" style="13" customWidth="1"/>
    <col min="3840" max="3840" width="46.42578125" style="13" customWidth="1"/>
    <col min="3841" max="3843" width="14.7109375" style="13" customWidth="1"/>
    <col min="3844" max="4094" width="9.140625" style="13"/>
    <col min="4095" max="4095" width="6.7109375" style="13" customWidth="1"/>
    <col min="4096" max="4096" width="46.42578125" style="13" customWidth="1"/>
    <col min="4097" max="4099" width="14.7109375" style="13" customWidth="1"/>
    <col min="4100" max="4350" width="9.140625" style="13"/>
    <col min="4351" max="4351" width="6.7109375" style="13" customWidth="1"/>
    <col min="4352" max="4352" width="46.42578125" style="13" customWidth="1"/>
    <col min="4353" max="4355" width="14.7109375" style="13" customWidth="1"/>
    <col min="4356" max="4606" width="9.140625" style="13"/>
    <col min="4607" max="4607" width="6.7109375" style="13" customWidth="1"/>
    <col min="4608" max="4608" width="46.42578125" style="13" customWidth="1"/>
    <col min="4609" max="4611" width="14.7109375" style="13" customWidth="1"/>
    <col min="4612" max="4862" width="9.140625" style="13"/>
    <col min="4863" max="4863" width="6.7109375" style="13" customWidth="1"/>
    <col min="4864" max="4864" width="46.42578125" style="13" customWidth="1"/>
    <col min="4865" max="4867" width="14.7109375" style="13" customWidth="1"/>
    <col min="4868" max="5118" width="9.140625" style="13"/>
    <col min="5119" max="5119" width="6.7109375" style="13" customWidth="1"/>
    <col min="5120" max="5120" width="46.42578125" style="13" customWidth="1"/>
    <col min="5121" max="5123" width="14.7109375" style="13" customWidth="1"/>
    <col min="5124" max="5374" width="9.140625" style="13"/>
    <col min="5375" max="5375" width="6.7109375" style="13" customWidth="1"/>
    <col min="5376" max="5376" width="46.42578125" style="13" customWidth="1"/>
    <col min="5377" max="5379" width="14.7109375" style="13" customWidth="1"/>
    <col min="5380" max="5630" width="9.140625" style="13"/>
    <col min="5631" max="5631" width="6.7109375" style="13" customWidth="1"/>
    <col min="5632" max="5632" width="46.42578125" style="13" customWidth="1"/>
    <col min="5633" max="5635" width="14.7109375" style="13" customWidth="1"/>
    <col min="5636" max="5886" width="9.140625" style="13"/>
    <col min="5887" max="5887" width="6.7109375" style="13" customWidth="1"/>
    <col min="5888" max="5888" width="46.42578125" style="13" customWidth="1"/>
    <col min="5889" max="5891" width="14.7109375" style="13" customWidth="1"/>
    <col min="5892" max="6142" width="9.140625" style="13"/>
    <col min="6143" max="6143" width="6.7109375" style="13" customWidth="1"/>
    <col min="6144" max="6144" width="46.42578125" style="13" customWidth="1"/>
    <col min="6145" max="6147" width="14.7109375" style="13" customWidth="1"/>
    <col min="6148" max="6398" width="9.140625" style="13"/>
    <col min="6399" max="6399" width="6.7109375" style="13" customWidth="1"/>
    <col min="6400" max="6400" width="46.42578125" style="13" customWidth="1"/>
    <col min="6401" max="6403" width="14.7109375" style="13" customWidth="1"/>
    <col min="6404" max="6654" width="9.140625" style="13"/>
    <col min="6655" max="6655" width="6.7109375" style="13" customWidth="1"/>
    <col min="6656" max="6656" width="46.42578125" style="13" customWidth="1"/>
    <col min="6657" max="6659" width="14.7109375" style="13" customWidth="1"/>
    <col min="6660" max="6910" width="9.140625" style="13"/>
    <col min="6911" max="6911" width="6.7109375" style="13" customWidth="1"/>
    <col min="6912" max="6912" width="46.42578125" style="13" customWidth="1"/>
    <col min="6913" max="6915" width="14.7109375" style="13" customWidth="1"/>
    <col min="6916" max="7166" width="9.140625" style="13"/>
    <col min="7167" max="7167" width="6.7109375" style="13" customWidth="1"/>
    <col min="7168" max="7168" width="46.42578125" style="13" customWidth="1"/>
    <col min="7169" max="7171" width="14.7109375" style="13" customWidth="1"/>
    <col min="7172" max="7422" width="9.140625" style="13"/>
    <col min="7423" max="7423" width="6.7109375" style="13" customWidth="1"/>
    <col min="7424" max="7424" width="46.42578125" style="13" customWidth="1"/>
    <col min="7425" max="7427" width="14.7109375" style="13" customWidth="1"/>
    <col min="7428" max="7678" width="9.140625" style="13"/>
    <col min="7679" max="7679" width="6.7109375" style="13" customWidth="1"/>
    <col min="7680" max="7680" width="46.42578125" style="13" customWidth="1"/>
    <col min="7681" max="7683" width="14.7109375" style="13" customWidth="1"/>
    <col min="7684" max="7934" width="9.140625" style="13"/>
    <col min="7935" max="7935" width="6.7109375" style="13" customWidth="1"/>
    <col min="7936" max="7936" width="46.42578125" style="13" customWidth="1"/>
    <col min="7937" max="7939" width="14.7109375" style="13" customWidth="1"/>
    <col min="7940" max="8190" width="9.140625" style="13"/>
    <col min="8191" max="8191" width="6.7109375" style="13" customWidth="1"/>
    <col min="8192" max="8192" width="46.42578125" style="13" customWidth="1"/>
    <col min="8193" max="8195" width="14.7109375" style="13" customWidth="1"/>
    <col min="8196" max="8446" width="9.140625" style="13"/>
    <col min="8447" max="8447" width="6.7109375" style="13" customWidth="1"/>
    <col min="8448" max="8448" width="46.42578125" style="13" customWidth="1"/>
    <col min="8449" max="8451" width="14.7109375" style="13" customWidth="1"/>
    <col min="8452" max="8702" width="9.140625" style="13"/>
    <col min="8703" max="8703" width="6.7109375" style="13" customWidth="1"/>
    <col min="8704" max="8704" width="46.42578125" style="13" customWidth="1"/>
    <col min="8705" max="8707" width="14.7109375" style="13" customWidth="1"/>
    <col min="8708" max="8958" width="9.140625" style="13"/>
    <col min="8959" max="8959" width="6.7109375" style="13" customWidth="1"/>
    <col min="8960" max="8960" width="46.42578125" style="13" customWidth="1"/>
    <col min="8961" max="8963" width="14.7109375" style="13" customWidth="1"/>
    <col min="8964" max="9214" width="9.140625" style="13"/>
    <col min="9215" max="9215" width="6.7109375" style="13" customWidth="1"/>
    <col min="9216" max="9216" width="46.42578125" style="13" customWidth="1"/>
    <col min="9217" max="9219" width="14.7109375" style="13" customWidth="1"/>
    <col min="9220" max="9470" width="9.140625" style="13"/>
    <col min="9471" max="9471" width="6.7109375" style="13" customWidth="1"/>
    <col min="9472" max="9472" width="46.42578125" style="13" customWidth="1"/>
    <col min="9473" max="9475" width="14.7109375" style="13" customWidth="1"/>
    <col min="9476" max="9726" width="9.140625" style="13"/>
    <col min="9727" max="9727" width="6.7109375" style="13" customWidth="1"/>
    <col min="9728" max="9728" width="46.42578125" style="13" customWidth="1"/>
    <col min="9729" max="9731" width="14.7109375" style="13" customWidth="1"/>
    <col min="9732" max="9982" width="9.140625" style="13"/>
    <col min="9983" max="9983" width="6.7109375" style="13" customWidth="1"/>
    <col min="9984" max="9984" width="46.42578125" style="13" customWidth="1"/>
    <col min="9985" max="9987" width="14.7109375" style="13" customWidth="1"/>
    <col min="9988" max="10238" width="9.140625" style="13"/>
    <col min="10239" max="10239" width="6.7109375" style="13" customWidth="1"/>
    <col min="10240" max="10240" width="46.42578125" style="13" customWidth="1"/>
    <col min="10241" max="10243" width="14.7109375" style="13" customWidth="1"/>
    <col min="10244" max="10494" width="9.140625" style="13"/>
    <col min="10495" max="10495" width="6.7109375" style="13" customWidth="1"/>
    <col min="10496" max="10496" width="46.42578125" style="13" customWidth="1"/>
    <col min="10497" max="10499" width="14.7109375" style="13" customWidth="1"/>
    <col min="10500" max="10750" width="9.140625" style="13"/>
    <col min="10751" max="10751" width="6.7109375" style="13" customWidth="1"/>
    <col min="10752" max="10752" width="46.42578125" style="13" customWidth="1"/>
    <col min="10753" max="10755" width="14.7109375" style="13" customWidth="1"/>
    <col min="10756" max="11006" width="9.140625" style="13"/>
    <col min="11007" max="11007" width="6.7109375" style="13" customWidth="1"/>
    <col min="11008" max="11008" width="46.42578125" style="13" customWidth="1"/>
    <col min="11009" max="11011" width="14.7109375" style="13" customWidth="1"/>
    <col min="11012" max="11262" width="9.140625" style="13"/>
    <col min="11263" max="11263" width="6.7109375" style="13" customWidth="1"/>
    <col min="11264" max="11264" width="46.42578125" style="13" customWidth="1"/>
    <col min="11265" max="11267" width="14.7109375" style="13" customWidth="1"/>
    <col min="11268" max="11518" width="9.140625" style="13"/>
    <col min="11519" max="11519" width="6.7109375" style="13" customWidth="1"/>
    <col min="11520" max="11520" width="46.42578125" style="13" customWidth="1"/>
    <col min="11521" max="11523" width="14.7109375" style="13" customWidth="1"/>
    <col min="11524" max="11774" width="9.140625" style="13"/>
    <col min="11775" max="11775" width="6.7109375" style="13" customWidth="1"/>
    <col min="11776" max="11776" width="46.42578125" style="13" customWidth="1"/>
    <col min="11777" max="11779" width="14.7109375" style="13" customWidth="1"/>
    <col min="11780" max="12030" width="9.140625" style="13"/>
    <col min="12031" max="12031" width="6.7109375" style="13" customWidth="1"/>
    <col min="12032" max="12032" width="46.42578125" style="13" customWidth="1"/>
    <col min="12033" max="12035" width="14.7109375" style="13" customWidth="1"/>
    <col min="12036" max="12286" width="9.140625" style="13"/>
    <col min="12287" max="12287" width="6.7109375" style="13" customWidth="1"/>
    <col min="12288" max="12288" width="46.42578125" style="13" customWidth="1"/>
    <col min="12289" max="12291" width="14.7109375" style="13" customWidth="1"/>
    <col min="12292" max="12542" width="9.140625" style="13"/>
    <col min="12543" max="12543" width="6.7109375" style="13" customWidth="1"/>
    <col min="12544" max="12544" width="46.42578125" style="13" customWidth="1"/>
    <col min="12545" max="12547" width="14.7109375" style="13" customWidth="1"/>
    <col min="12548" max="12798" width="9.140625" style="13"/>
    <col min="12799" max="12799" width="6.7109375" style="13" customWidth="1"/>
    <col min="12800" max="12800" width="46.42578125" style="13" customWidth="1"/>
    <col min="12801" max="12803" width="14.7109375" style="13" customWidth="1"/>
    <col min="12804" max="13054" width="9.140625" style="13"/>
    <col min="13055" max="13055" width="6.7109375" style="13" customWidth="1"/>
    <col min="13056" max="13056" width="46.42578125" style="13" customWidth="1"/>
    <col min="13057" max="13059" width="14.7109375" style="13" customWidth="1"/>
    <col min="13060" max="13310" width="9.140625" style="13"/>
    <col min="13311" max="13311" width="6.7109375" style="13" customWidth="1"/>
    <col min="13312" max="13312" width="46.42578125" style="13" customWidth="1"/>
    <col min="13313" max="13315" width="14.7109375" style="13" customWidth="1"/>
    <col min="13316" max="13566" width="9.140625" style="13"/>
    <col min="13567" max="13567" width="6.7109375" style="13" customWidth="1"/>
    <col min="13568" max="13568" width="46.42578125" style="13" customWidth="1"/>
    <col min="13569" max="13571" width="14.7109375" style="13" customWidth="1"/>
    <col min="13572" max="13822" width="9.140625" style="13"/>
    <col min="13823" max="13823" width="6.7109375" style="13" customWidth="1"/>
    <col min="13824" max="13824" width="46.42578125" style="13" customWidth="1"/>
    <col min="13825" max="13827" width="14.7109375" style="13" customWidth="1"/>
    <col min="13828" max="14078" width="9.140625" style="13"/>
    <col min="14079" max="14079" width="6.7109375" style="13" customWidth="1"/>
    <col min="14080" max="14080" width="46.42578125" style="13" customWidth="1"/>
    <col min="14081" max="14083" width="14.7109375" style="13" customWidth="1"/>
    <col min="14084" max="14334" width="9.140625" style="13"/>
    <col min="14335" max="14335" width="6.7109375" style="13" customWidth="1"/>
    <col min="14336" max="14336" width="46.42578125" style="13" customWidth="1"/>
    <col min="14337" max="14339" width="14.7109375" style="13" customWidth="1"/>
    <col min="14340" max="14590" width="9.140625" style="13"/>
    <col min="14591" max="14591" width="6.7109375" style="13" customWidth="1"/>
    <col min="14592" max="14592" width="46.42578125" style="13" customWidth="1"/>
    <col min="14593" max="14595" width="14.7109375" style="13" customWidth="1"/>
    <col min="14596" max="14846" width="9.140625" style="13"/>
    <col min="14847" max="14847" width="6.7109375" style="13" customWidth="1"/>
    <col min="14848" max="14848" width="46.42578125" style="13" customWidth="1"/>
    <col min="14849" max="14851" width="14.7109375" style="13" customWidth="1"/>
    <col min="14852" max="15102" width="9.140625" style="13"/>
    <col min="15103" max="15103" width="6.7109375" style="13" customWidth="1"/>
    <col min="15104" max="15104" width="46.42578125" style="13" customWidth="1"/>
    <col min="15105" max="15107" width="14.7109375" style="13" customWidth="1"/>
    <col min="15108" max="15358" width="9.140625" style="13"/>
    <col min="15359" max="15359" width="6.7109375" style="13" customWidth="1"/>
    <col min="15360" max="15360" width="46.42578125" style="13" customWidth="1"/>
    <col min="15361" max="15363" width="14.7109375" style="13" customWidth="1"/>
    <col min="15364" max="15614" width="9.140625" style="13"/>
    <col min="15615" max="15615" width="6.7109375" style="13" customWidth="1"/>
    <col min="15616" max="15616" width="46.42578125" style="13" customWidth="1"/>
    <col min="15617" max="15619" width="14.7109375" style="13" customWidth="1"/>
    <col min="15620" max="15870" width="9.140625" style="13"/>
    <col min="15871" max="15871" width="6.7109375" style="13" customWidth="1"/>
    <col min="15872" max="15872" width="46.42578125" style="13" customWidth="1"/>
    <col min="15873" max="15875" width="14.7109375" style="13" customWidth="1"/>
    <col min="15876" max="16126" width="9.140625" style="13"/>
    <col min="16127" max="16127" width="6.7109375" style="13" customWidth="1"/>
    <col min="16128" max="16128" width="46.42578125" style="13" customWidth="1"/>
    <col min="16129" max="16131" width="14.7109375" style="13" customWidth="1"/>
    <col min="16132" max="16384" width="9.140625" style="13"/>
  </cols>
  <sheetData>
    <row r="1" spans="2:9" ht="39" customHeight="1" x14ac:dyDescent="0.2">
      <c r="B1" s="99" t="s">
        <v>174</v>
      </c>
      <c r="C1" s="99"/>
      <c r="D1" s="99"/>
      <c r="E1" s="99"/>
      <c r="G1" s="5"/>
    </row>
    <row r="2" spans="2:9" ht="13.9" customHeight="1" x14ac:dyDescent="0.2">
      <c r="B2" s="14" t="s">
        <v>0</v>
      </c>
      <c r="E2" s="16" t="s">
        <v>1</v>
      </c>
      <c r="G2" s="5" t="s">
        <v>170</v>
      </c>
    </row>
    <row r="3" spans="2:9" s="17" customFormat="1" ht="54" customHeight="1" x14ac:dyDescent="0.25">
      <c r="B3" s="26"/>
      <c r="C3" s="27">
        <v>2009</v>
      </c>
      <c r="D3" s="26">
        <v>2019</v>
      </c>
      <c r="E3" s="28">
        <v>2023</v>
      </c>
    </row>
    <row r="4" spans="2:9" s="17" customFormat="1" ht="15" customHeight="1" x14ac:dyDescent="0.2">
      <c r="B4" s="29" t="s">
        <v>42</v>
      </c>
      <c r="C4" s="30">
        <v>13611</v>
      </c>
      <c r="D4" s="31">
        <v>13534</v>
      </c>
      <c r="E4" s="31">
        <v>12202</v>
      </c>
    </row>
    <row r="5" spans="2:9" ht="15" customHeight="1" x14ac:dyDescent="0.2">
      <c r="B5" s="32" t="s">
        <v>43</v>
      </c>
      <c r="C5" s="33"/>
      <c r="D5" s="34"/>
      <c r="E5" s="34"/>
    </row>
    <row r="6" spans="2:9" ht="15" customHeight="1" x14ac:dyDescent="0.2">
      <c r="B6" s="35" t="s">
        <v>44</v>
      </c>
      <c r="C6" s="33">
        <f>13408+106</f>
        <v>13514</v>
      </c>
      <c r="D6" s="33">
        <v>13340</v>
      </c>
      <c r="E6" s="33">
        <v>12007.75</v>
      </c>
      <c r="F6" s="18"/>
    </row>
    <row r="7" spans="2:9" ht="15" customHeight="1" x14ac:dyDescent="0.2">
      <c r="B7" s="35" t="s">
        <v>45</v>
      </c>
      <c r="C7" s="36">
        <v>63</v>
      </c>
      <c r="D7" s="34">
        <v>160</v>
      </c>
      <c r="E7" s="37">
        <v>126.4</v>
      </c>
    </row>
    <row r="8" spans="2:9" ht="15" customHeight="1" x14ac:dyDescent="0.2">
      <c r="B8" s="35" t="s">
        <v>46</v>
      </c>
      <c r="C8" s="36">
        <v>34</v>
      </c>
      <c r="D8" s="37">
        <v>34</v>
      </c>
      <c r="E8" s="37">
        <v>67.849999999999994</v>
      </c>
    </row>
    <row r="9" spans="2:9" ht="15" customHeight="1" x14ac:dyDescent="0.2">
      <c r="B9" s="32" t="s">
        <v>47</v>
      </c>
      <c r="C9" s="33"/>
      <c r="D9" s="34"/>
      <c r="E9" s="34"/>
    </row>
    <row r="10" spans="2:9" ht="15" customHeight="1" x14ac:dyDescent="0.2">
      <c r="B10" s="35" t="s">
        <v>48</v>
      </c>
      <c r="C10" s="33">
        <v>7139</v>
      </c>
      <c r="D10" s="33">
        <f>4688+5005</f>
        <v>9693</v>
      </c>
      <c r="E10" s="33">
        <f>3445.59+5392.34</f>
        <v>8837.93</v>
      </c>
    </row>
    <row r="11" spans="2:9" ht="15" customHeight="1" x14ac:dyDescent="0.2">
      <c r="B11" s="35" t="s">
        <v>49</v>
      </c>
      <c r="C11" s="33">
        <v>3676</v>
      </c>
      <c r="D11" s="33">
        <v>2412</v>
      </c>
      <c r="E11" s="33">
        <v>2067.02</v>
      </c>
    </row>
    <row r="12" spans="2:9" ht="15" customHeight="1" x14ac:dyDescent="0.2">
      <c r="B12" s="35" t="s">
        <v>50</v>
      </c>
      <c r="C12" s="33">
        <v>2596</v>
      </c>
      <c r="D12" s="33">
        <f>886+423</f>
        <v>1309</v>
      </c>
      <c r="E12" s="33">
        <f>873.66+329.99</f>
        <v>1203.6500000000001</v>
      </c>
    </row>
    <row r="13" spans="2:9" ht="15" customHeight="1" x14ac:dyDescent="0.2">
      <c r="B13" s="35" t="s">
        <v>51</v>
      </c>
      <c r="C13" s="33">
        <v>200</v>
      </c>
      <c r="D13" s="33">
        <v>120</v>
      </c>
      <c r="E13" s="33">
        <v>93.39</v>
      </c>
    </row>
    <row r="14" spans="2:9" ht="15" customHeight="1" x14ac:dyDescent="0.2">
      <c r="B14" s="32" t="s">
        <v>52</v>
      </c>
      <c r="C14" s="33"/>
      <c r="D14" s="34"/>
      <c r="E14" s="34"/>
    </row>
    <row r="15" spans="2:9" ht="15" customHeight="1" x14ac:dyDescent="0.2">
      <c r="B15" s="35" t="s">
        <v>53</v>
      </c>
      <c r="C15" s="33">
        <v>11592</v>
      </c>
      <c r="D15" s="33">
        <v>10238</v>
      </c>
      <c r="E15" s="33">
        <v>9425.8799999999992</v>
      </c>
      <c r="H15" s="19"/>
      <c r="I15" s="19"/>
    </row>
    <row r="16" spans="2:9" ht="15" customHeight="1" x14ac:dyDescent="0.2">
      <c r="B16" s="35" t="s">
        <v>54</v>
      </c>
      <c r="C16" s="33">
        <v>1757</v>
      </c>
      <c r="D16" s="33">
        <v>2801</v>
      </c>
      <c r="E16" s="33">
        <v>2415.65</v>
      </c>
      <c r="H16" s="19"/>
      <c r="I16" s="19"/>
    </row>
    <row r="17" spans="2:9" ht="15" customHeight="1" x14ac:dyDescent="0.2">
      <c r="B17" s="35" t="s">
        <v>55</v>
      </c>
      <c r="C17" s="33">
        <v>210</v>
      </c>
      <c r="D17" s="33">
        <v>436</v>
      </c>
      <c r="E17" s="33">
        <v>314.17</v>
      </c>
      <c r="H17" s="19"/>
      <c r="I17" s="19"/>
    </row>
    <row r="18" spans="2:9" ht="15" customHeight="1" x14ac:dyDescent="0.2">
      <c r="B18" s="35" t="s">
        <v>56</v>
      </c>
      <c r="C18" s="33">
        <v>52</v>
      </c>
      <c r="D18" s="33">
        <v>59</v>
      </c>
      <c r="E18" s="33">
        <v>46.31</v>
      </c>
      <c r="H18" s="19"/>
      <c r="I18" s="19"/>
    </row>
    <row r="19" spans="2:9" ht="15" customHeight="1" x14ac:dyDescent="0.2">
      <c r="B19" s="32" t="s">
        <v>57</v>
      </c>
      <c r="C19" s="33"/>
      <c r="D19" s="34"/>
      <c r="E19" s="34"/>
    </row>
    <row r="20" spans="2:9" ht="15" customHeight="1" x14ac:dyDescent="0.2">
      <c r="B20" s="35" t="s">
        <v>58</v>
      </c>
      <c r="C20" s="33">
        <v>3898</v>
      </c>
      <c r="D20" s="33">
        <v>3759</v>
      </c>
      <c r="E20" s="33">
        <v>3910.74</v>
      </c>
      <c r="G20" s="19"/>
      <c r="H20" s="19"/>
      <c r="I20" s="19"/>
    </row>
    <row r="21" spans="2:9" ht="15" customHeight="1" x14ac:dyDescent="0.2">
      <c r="B21" s="35" t="s">
        <v>59</v>
      </c>
      <c r="C21" s="33">
        <v>55</v>
      </c>
      <c r="D21" s="33">
        <v>46</v>
      </c>
      <c r="E21" s="33">
        <v>14.9</v>
      </c>
      <c r="G21" s="19"/>
      <c r="H21" s="19"/>
      <c r="I21" s="19"/>
    </row>
    <row r="22" spans="2:9" ht="15" customHeight="1" x14ac:dyDescent="0.2">
      <c r="B22" s="35" t="s">
        <v>60</v>
      </c>
      <c r="C22" s="33">
        <v>1908</v>
      </c>
      <c r="D22" s="33">
        <v>1848</v>
      </c>
      <c r="E22" s="33">
        <v>1013.28</v>
      </c>
      <c r="G22" s="19"/>
      <c r="H22" s="19"/>
      <c r="I22" s="19"/>
    </row>
    <row r="23" spans="2:9" ht="15" customHeight="1" x14ac:dyDescent="0.2">
      <c r="B23" s="35" t="s">
        <v>61</v>
      </c>
      <c r="C23" s="33">
        <v>4514</v>
      </c>
      <c r="D23" s="33">
        <v>5139</v>
      </c>
      <c r="E23" s="33">
        <v>5065.3999999999996</v>
      </c>
      <c r="G23" s="19"/>
      <c r="H23" s="19"/>
      <c r="I23" s="19"/>
    </row>
    <row r="24" spans="2:9" ht="15" customHeight="1" x14ac:dyDescent="0.2">
      <c r="B24" s="35" t="s">
        <v>62</v>
      </c>
      <c r="C24" s="33">
        <v>104</v>
      </c>
      <c r="D24" s="33">
        <v>62</v>
      </c>
      <c r="E24" s="33">
        <v>21.95</v>
      </c>
      <c r="G24" s="19"/>
      <c r="H24" s="19"/>
      <c r="I24" s="19"/>
    </row>
    <row r="25" spans="2:9" ht="15" customHeight="1" x14ac:dyDescent="0.2">
      <c r="B25" s="35" t="s">
        <v>63</v>
      </c>
      <c r="C25" s="33">
        <v>111</v>
      </c>
      <c r="D25" s="33">
        <v>130</v>
      </c>
      <c r="E25" s="33">
        <v>102.31</v>
      </c>
      <c r="G25" s="19"/>
      <c r="H25" s="19"/>
      <c r="I25" s="19"/>
    </row>
    <row r="26" spans="2:9" ht="15" customHeight="1" x14ac:dyDescent="0.2">
      <c r="B26" s="35" t="s">
        <v>64</v>
      </c>
      <c r="C26" s="33">
        <v>2252</v>
      </c>
      <c r="D26" s="33">
        <v>1692</v>
      </c>
      <c r="E26" s="33">
        <v>1319.51</v>
      </c>
      <c r="G26" s="19"/>
      <c r="H26" s="19"/>
      <c r="I26" s="19"/>
    </row>
    <row r="27" spans="2:9" ht="15" customHeight="1" x14ac:dyDescent="0.2">
      <c r="B27" s="35" t="s">
        <v>65</v>
      </c>
      <c r="C27" s="33">
        <v>751</v>
      </c>
      <c r="D27" s="33">
        <v>854</v>
      </c>
      <c r="E27" s="33">
        <v>753.92</v>
      </c>
      <c r="G27" s="19"/>
      <c r="H27" s="19"/>
      <c r="I27" s="19"/>
    </row>
    <row r="28" spans="2:9" ht="15" customHeight="1" x14ac:dyDescent="0.2">
      <c r="B28" s="35" t="s">
        <v>66</v>
      </c>
      <c r="C28" s="36">
        <v>18</v>
      </c>
      <c r="D28" s="33">
        <v>4</v>
      </c>
      <c r="E28" s="34">
        <v>0</v>
      </c>
      <c r="H28" s="19"/>
      <c r="I28" s="19"/>
    </row>
    <row r="29" spans="2:9" ht="15" customHeight="1" x14ac:dyDescent="0.2">
      <c r="B29" s="32" t="s">
        <v>117</v>
      </c>
      <c r="C29" s="36"/>
      <c r="D29" s="33"/>
      <c r="E29" s="34"/>
      <c r="H29" s="19"/>
      <c r="I29" s="19"/>
    </row>
    <row r="30" spans="2:9" ht="15" customHeight="1" x14ac:dyDescent="0.2">
      <c r="B30" s="35" t="s">
        <v>107</v>
      </c>
      <c r="C30" s="33">
        <v>31</v>
      </c>
      <c r="D30" s="33">
        <v>55</v>
      </c>
      <c r="E30" s="33">
        <v>16.116123643000002</v>
      </c>
      <c r="H30" s="19"/>
      <c r="I30" s="19"/>
    </row>
    <row r="31" spans="2:9" ht="15" customHeight="1" x14ac:dyDescent="0.2">
      <c r="B31" s="35" t="s">
        <v>108</v>
      </c>
      <c r="C31" s="33">
        <v>1839</v>
      </c>
      <c r="D31" s="33">
        <v>2590</v>
      </c>
      <c r="E31" s="33">
        <v>1548.547614499</v>
      </c>
      <c r="H31" s="19"/>
      <c r="I31" s="19"/>
    </row>
    <row r="32" spans="2:9" ht="15" customHeight="1" x14ac:dyDescent="0.2">
      <c r="B32" s="35" t="s">
        <v>109</v>
      </c>
      <c r="C32" s="33">
        <v>3781</v>
      </c>
      <c r="D32" s="33">
        <v>4330</v>
      </c>
      <c r="E32" s="33">
        <v>3725.8635545010002</v>
      </c>
      <c r="H32" s="19"/>
      <c r="I32" s="19"/>
    </row>
    <row r="33" spans="2:11" ht="15" customHeight="1" x14ac:dyDescent="0.2">
      <c r="B33" s="35" t="s">
        <v>110</v>
      </c>
      <c r="C33" s="33">
        <v>2281</v>
      </c>
      <c r="D33" s="33">
        <v>2121</v>
      </c>
      <c r="E33" s="33">
        <v>2221.052627257</v>
      </c>
      <c r="H33" s="19"/>
      <c r="I33" s="19"/>
    </row>
    <row r="34" spans="2:11" ht="15" customHeight="1" x14ac:dyDescent="0.2">
      <c r="B34" s="35" t="s">
        <v>111</v>
      </c>
      <c r="C34" s="33">
        <v>1520</v>
      </c>
      <c r="D34" s="33">
        <v>1259</v>
      </c>
      <c r="E34" s="33">
        <v>1298.6278252120001</v>
      </c>
      <c r="H34" s="19"/>
      <c r="I34" s="19"/>
    </row>
    <row r="35" spans="2:11" ht="15" customHeight="1" x14ac:dyDescent="0.2">
      <c r="B35" s="35" t="s">
        <v>112</v>
      </c>
      <c r="C35" s="33">
        <v>1039</v>
      </c>
      <c r="D35" s="33">
        <v>812</v>
      </c>
      <c r="E35" s="33">
        <v>826.29106465799998</v>
      </c>
      <c r="H35" s="19"/>
      <c r="I35" s="19"/>
    </row>
    <row r="36" spans="2:11" ht="15" customHeight="1" x14ac:dyDescent="0.2">
      <c r="B36" s="35" t="s">
        <v>113</v>
      </c>
      <c r="C36" s="33">
        <v>2240</v>
      </c>
      <c r="D36" s="33">
        <v>1701</v>
      </c>
      <c r="E36" s="33">
        <v>1809.384350795</v>
      </c>
      <c r="H36" s="19"/>
      <c r="I36" s="19"/>
    </row>
    <row r="37" spans="2:11" ht="15" customHeight="1" x14ac:dyDescent="0.2">
      <c r="B37" s="35" t="s">
        <v>114</v>
      </c>
      <c r="C37" s="33">
        <v>691</v>
      </c>
      <c r="D37" s="33">
        <v>489</v>
      </c>
      <c r="E37" s="33">
        <v>605.28984921100005</v>
      </c>
      <c r="H37" s="19"/>
      <c r="I37" s="19"/>
    </row>
    <row r="38" spans="2:11" ht="15" customHeight="1" x14ac:dyDescent="0.2">
      <c r="B38" s="35" t="s">
        <v>115</v>
      </c>
      <c r="C38" s="33">
        <v>154</v>
      </c>
      <c r="D38" s="33">
        <v>139</v>
      </c>
      <c r="E38" s="33">
        <v>111.87869996399999</v>
      </c>
      <c r="H38" s="19"/>
      <c r="I38" s="19"/>
    </row>
    <row r="39" spans="2:11" ht="15" customHeight="1" x14ac:dyDescent="0.2">
      <c r="B39" s="35" t="s">
        <v>116</v>
      </c>
      <c r="C39" s="33">
        <v>35</v>
      </c>
      <c r="D39" s="33">
        <v>38</v>
      </c>
      <c r="E39" s="33">
        <v>38.953795547999995</v>
      </c>
      <c r="H39" s="19"/>
      <c r="I39" s="19"/>
    </row>
    <row r="40" spans="2:11" x14ac:dyDescent="0.15">
      <c r="B40" s="13"/>
      <c r="H40" s="19"/>
    </row>
    <row r="41" spans="2:11" ht="3" customHeight="1" x14ac:dyDescent="0.15">
      <c r="B41" s="20"/>
      <c r="C41" s="20"/>
      <c r="D41" s="20"/>
      <c r="E41" s="20"/>
    </row>
    <row r="42" spans="2:11" ht="4.5" customHeight="1" x14ac:dyDescent="0.15">
      <c r="B42" s="21"/>
      <c r="C42" s="21"/>
      <c r="D42" s="22"/>
      <c r="E42" s="22"/>
    </row>
    <row r="43" spans="2:11" ht="12.75" customHeight="1" x14ac:dyDescent="0.15">
      <c r="B43" s="98" t="s">
        <v>179</v>
      </c>
      <c r="C43" s="98"/>
      <c r="D43" s="98"/>
      <c r="E43" s="98"/>
    </row>
    <row r="44" spans="2:11" ht="12.75" customHeight="1" x14ac:dyDescent="0.15">
      <c r="B44" s="97" t="s">
        <v>180</v>
      </c>
      <c r="C44" s="97"/>
      <c r="D44" s="97"/>
      <c r="E44" s="97"/>
      <c r="F44" s="24"/>
      <c r="G44" s="24"/>
      <c r="H44" s="24"/>
      <c r="I44" s="24"/>
      <c r="J44" s="24"/>
      <c r="K44" s="24"/>
    </row>
    <row r="45" spans="2:11" x14ac:dyDescent="0.15">
      <c r="B45" s="14"/>
      <c r="C45" s="14"/>
      <c r="D45" s="23"/>
      <c r="E45" s="23"/>
      <c r="F45" s="24"/>
      <c r="G45" s="24"/>
      <c r="H45" s="24"/>
      <c r="I45" s="24"/>
      <c r="J45" s="24"/>
      <c r="K45" s="24"/>
    </row>
    <row r="46" spans="2:11" x14ac:dyDescent="0.15">
      <c r="C46" s="25"/>
      <c r="D46" s="15"/>
      <c r="E46" s="15"/>
    </row>
  </sheetData>
  <mergeCells count="3">
    <mergeCell ref="B1:E1"/>
    <mergeCell ref="B43:E43"/>
    <mergeCell ref="B44:E44"/>
  </mergeCells>
  <hyperlinks>
    <hyperlink ref="G2" location="Indice!A1" tooltip="(voltar ao índice)" display="Indice!A1" xr:uid="{3D510AD4-8284-449E-B130-46887CBDDF9E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F555-257C-403A-9BA6-C85B89D840C2}">
  <sheetPr>
    <pageSetUpPr fitToPage="1"/>
  </sheetPr>
  <dimension ref="B1:M38"/>
  <sheetViews>
    <sheetView showGridLines="0" zoomScaleNormal="100" workbookViewId="0">
      <pane ySplit="3" topLeftCell="A4" activePane="bottomLeft" state="frozen"/>
      <selection pane="bottomLeft" activeCell="G2" sqref="G2"/>
    </sheetView>
  </sheetViews>
  <sheetFormatPr defaultRowHeight="9" x14ac:dyDescent="0.15"/>
  <cols>
    <col min="1" max="1" width="6.7109375" style="13" customWidth="1"/>
    <col min="2" max="2" width="50.85546875" style="25" customWidth="1"/>
    <col min="3" max="3" width="14.5703125" style="25" customWidth="1"/>
    <col min="4" max="5" width="14.5703125" style="15" customWidth="1"/>
    <col min="6" max="6" width="6.7109375" style="13" customWidth="1"/>
    <col min="7" max="7" width="14.28515625" style="13" bestFit="1" customWidth="1"/>
    <col min="8" max="254" width="9.140625" style="13"/>
    <col min="255" max="255" width="6.7109375" style="13" customWidth="1"/>
    <col min="256" max="256" width="50.85546875" style="13" customWidth="1"/>
    <col min="257" max="261" width="10" style="13" customWidth="1"/>
    <col min="262" max="510" width="9.140625" style="13"/>
    <col min="511" max="511" width="6.7109375" style="13" customWidth="1"/>
    <col min="512" max="512" width="50.85546875" style="13" customWidth="1"/>
    <col min="513" max="517" width="10" style="13" customWidth="1"/>
    <col min="518" max="766" width="9.140625" style="13"/>
    <col min="767" max="767" width="6.7109375" style="13" customWidth="1"/>
    <col min="768" max="768" width="50.85546875" style="13" customWidth="1"/>
    <col min="769" max="773" width="10" style="13" customWidth="1"/>
    <col min="774" max="1022" width="9.140625" style="13"/>
    <col min="1023" max="1023" width="6.7109375" style="13" customWidth="1"/>
    <col min="1024" max="1024" width="50.85546875" style="13" customWidth="1"/>
    <col min="1025" max="1029" width="10" style="13" customWidth="1"/>
    <col min="1030" max="1278" width="9.140625" style="13"/>
    <col min="1279" max="1279" width="6.7109375" style="13" customWidth="1"/>
    <col min="1280" max="1280" width="50.85546875" style="13" customWidth="1"/>
    <col min="1281" max="1285" width="10" style="13" customWidth="1"/>
    <col min="1286" max="1534" width="9.140625" style="13"/>
    <col min="1535" max="1535" width="6.7109375" style="13" customWidth="1"/>
    <col min="1536" max="1536" width="50.85546875" style="13" customWidth="1"/>
    <col min="1537" max="1541" width="10" style="13" customWidth="1"/>
    <col min="1542" max="1790" width="9.140625" style="13"/>
    <col min="1791" max="1791" width="6.7109375" style="13" customWidth="1"/>
    <col min="1792" max="1792" width="50.85546875" style="13" customWidth="1"/>
    <col min="1793" max="1797" width="10" style="13" customWidth="1"/>
    <col min="1798" max="2046" width="9.140625" style="13"/>
    <col min="2047" max="2047" width="6.7109375" style="13" customWidth="1"/>
    <col min="2048" max="2048" width="50.85546875" style="13" customWidth="1"/>
    <col min="2049" max="2053" width="10" style="13" customWidth="1"/>
    <col min="2054" max="2302" width="9.140625" style="13"/>
    <col min="2303" max="2303" width="6.7109375" style="13" customWidth="1"/>
    <col min="2304" max="2304" width="50.85546875" style="13" customWidth="1"/>
    <col min="2305" max="2309" width="10" style="13" customWidth="1"/>
    <col min="2310" max="2558" width="9.140625" style="13"/>
    <col min="2559" max="2559" width="6.7109375" style="13" customWidth="1"/>
    <col min="2560" max="2560" width="50.85546875" style="13" customWidth="1"/>
    <col min="2561" max="2565" width="10" style="13" customWidth="1"/>
    <col min="2566" max="2814" width="9.140625" style="13"/>
    <col min="2815" max="2815" width="6.7109375" style="13" customWidth="1"/>
    <col min="2816" max="2816" width="50.85546875" style="13" customWidth="1"/>
    <col min="2817" max="2821" width="10" style="13" customWidth="1"/>
    <col min="2822" max="3070" width="9.140625" style="13"/>
    <col min="3071" max="3071" width="6.7109375" style="13" customWidth="1"/>
    <col min="3072" max="3072" width="50.85546875" style="13" customWidth="1"/>
    <col min="3073" max="3077" width="10" style="13" customWidth="1"/>
    <col min="3078" max="3326" width="9.140625" style="13"/>
    <col min="3327" max="3327" width="6.7109375" style="13" customWidth="1"/>
    <col min="3328" max="3328" width="50.85546875" style="13" customWidth="1"/>
    <col min="3329" max="3333" width="10" style="13" customWidth="1"/>
    <col min="3334" max="3582" width="9.140625" style="13"/>
    <col min="3583" max="3583" width="6.7109375" style="13" customWidth="1"/>
    <col min="3584" max="3584" width="50.85546875" style="13" customWidth="1"/>
    <col min="3585" max="3589" width="10" style="13" customWidth="1"/>
    <col min="3590" max="3838" width="9.140625" style="13"/>
    <col min="3839" max="3839" width="6.7109375" style="13" customWidth="1"/>
    <col min="3840" max="3840" width="50.85546875" style="13" customWidth="1"/>
    <col min="3841" max="3845" width="10" style="13" customWidth="1"/>
    <col min="3846" max="4094" width="9.140625" style="13"/>
    <col min="4095" max="4095" width="6.7109375" style="13" customWidth="1"/>
    <col min="4096" max="4096" width="50.85546875" style="13" customWidth="1"/>
    <col min="4097" max="4101" width="10" style="13" customWidth="1"/>
    <col min="4102" max="4350" width="9.140625" style="13"/>
    <col min="4351" max="4351" width="6.7109375" style="13" customWidth="1"/>
    <col min="4352" max="4352" width="50.85546875" style="13" customWidth="1"/>
    <col min="4353" max="4357" width="10" style="13" customWidth="1"/>
    <col min="4358" max="4606" width="9.140625" style="13"/>
    <col min="4607" max="4607" width="6.7109375" style="13" customWidth="1"/>
    <col min="4608" max="4608" width="50.85546875" style="13" customWidth="1"/>
    <col min="4609" max="4613" width="10" style="13" customWidth="1"/>
    <col min="4614" max="4862" width="9.140625" style="13"/>
    <col min="4863" max="4863" width="6.7109375" style="13" customWidth="1"/>
    <col min="4864" max="4864" width="50.85546875" style="13" customWidth="1"/>
    <col min="4865" max="4869" width="10" style="13" customWidth="1"/>
    <col min="4870" max="5118" width="9.140625" style="13"/>
    <col min="5119" max="5119" width="6.7109375" style="13" customWidth="1"/>
    <col min="5120" max="5120" width="50.85546875" style="13" customWidth="1"/>
    <col min="5121" max="5125" width="10" style="13" customWidth="1"/>
    <col min="5126" max="5374" width="9.140625" style="13"/>
    <col min="5375" max="5375" width="6.7109375" style="13" customWidth="1"/>
    <col min="5376" max="5376" width="50.85546875" style="13" customWidth="1"/>
    <col min="5377" max="5381" width="10" style="13" customWidth="1"/>
    <col min="5382" max="5630" width="9.140625" style="13"/>
    <col min="5631" max="5631" width="6.7109375" style="13" customWidth="1"/>
    <col min="5632" max="5632" width="50.85546875" style="13" customWidth="1"/>
    <col min="5633" max="5637" width="10" style="13" customWidth="1"/>
    <col min="5638" max="5886" width="9.140625" style="13"/>
    <col min="5887" max="5887" width="6.7109375" style="13" customWidth="1"/>
    <col min="5888" max="5888" width="50.85546875" style="13" customWidth="1"/>
    <col min="5889" max="5893" width="10" style="13" customWidth="1"/>
    <col min="5894" max="6142" width="9.140625" style="13"/>
    <col min="6143" max="6143" width="6.7109375" style="13" customWidth="1"/>
    <col min="6144" max="6144" width="50.85546875" style="13" customWidth="1"/>
    <col min="6145" max="6149" width="10" style="13" customWidth="1"/>
    <col min="6150" max="6398" width="9.140625" style="13"/>
    <col min="6399" max="6399" width="6.7109375" style="13" customWidth="1"/>
    <col min="6400" max="6400" width="50.85546875" style="13" customWidth="1"/>
    <col min="6401" max="6405" width="10" style="13" customWidth="1"/>
    <col min="6406" max="6654" width="9.140625" style="13"/>
    <col min="6655" max="6655" width="6.7109375" style="13" customWidth="1"/>
    <col min="6656" max="6656" width="50.85546875" style="13" customWidth="1"/>
    <col min="6657" max="6661" width="10" style="13" customWidth="1"/>
    <col min="6662" max="6910" width="9.140625" style="13"/>
    <col min="6911" max="6911" width="6.7109375" style="13" customWidth="1"/>
    <col min="6912" max="6912" width="50.85546875" style="13" customWidth="1"/>
    <col min="6913" max="6917" width="10" style="13" customWidth="1"/>
    <col min="6918" max="7166" width="9.140625" style="13"/>
    <col min="7167" max="7167" width="6.7109375" style="13" customWidth="1"/>
    <col min="7168" max="7168" width="50.85546875" style="13" customWidth="1"/>
    <col min="7169" max="7173" width="10" style="13" customWidth="1"/>
    <col min="7174" max="7422" width="9.140625" style="13"/>
    <col min="7423" max="7423" width="6.7109375" style="13" customWidth="1"/>
    <col min="7424" max="7424" width="50.85546875" style="13" customWidth="1"/>
    <col min="7425" max="7429" width="10" style="13" customWidth="1"/>
    <col min="7430" max="7678" width="9.140625" style="13"/>
    <col min="7679" max="7679" width="6.7109375" style="13" customWidth="1"/>
    <col min="7680" max="7680" width="50.85546875" style="13" customWidth="1"/>
    <col min="7681" max="7685" width="10" style="13" customWidth="1"/>
    <col min="7686" max="7934" width="9.140625" style="13"/>
    <col min="7935" max="7935" width="6.7109375" style="13" customWidth="1"/>
    <col min="7936" max="7936" width="50.85546875" style="13" customWidth="1"/>
    <col min="7937" max="7941" width="10" style="13" customWidth="1"/>
    <col min="7942" max="8190" width="9.140625" style="13"/>
    <col min="8191" max="8191" width="6.7109375" style="13" customWidth="1"/>
    <col min="8192" max="8192" width="50.85546875" style="13" customWidth="1"/>
    <col min="8193" max="8197" width="10" style="13" customWidth="1"/>
    <col min="8198" max="8446" width="9.140625" style="13"/>
    <col min="8447" max="8447" width="6.7109375" style="13" customWidth="1"/>
    <col min="8448" max="8448" width="50.85546875" style="13" customWidth="1"/>
    <col min="8449" max="8453" width="10" style="13" customWidth="1"/>
    <col min="8454" max="8702" width="9.140625" style="13"/>
    <col min="8703" max="8703" width="6.7109375" style="13" customWidth="1"/>
    <col min="8704" max="8704" width="50.85546875" style="13" customWidth="1"/>
    <col min="8705" max="8709" width="10" style="13" customWidth="1"/>
    <col min="8710" max="8958" width="9.140625" style="13"/>
    <col min="8959" max="8959" width="6.7109375" style="13" customWidth="1"/>
    <col min="8960" max="8960" width="50.85546875" style="13" customWidth="1"/>
    <col min="8961" max="8965" width="10" style="13" customWidth="1"/>
    <col min="8966" max="9214" width="9.140625" style="13"/>
    <col min="9215" max="9215" width="6.7109375" style="13" customWidth="1"/>
    <col min="9216" max="9216" width="50.85546875" style="13" customWidth="1"/>
    <col min="9217" max="9221" width="10" style="13" customWidth="1"/>
    <col min="9222" max="9470" width="9.140625" style="13"/>
    <col min="9471" max="9471" width="6.7109375" style="13" customWidth="1"/>
    <col min="9472" max="9472" width="50.85546875" style="13" customWidth="1"/>
    <col min="9473" max="9477" width="10" style="13" customWidth="1"/>
    <col min="9478" max="9726" width="9.140625" style="13"/>
    <col min="9727" max="9727" width="6.7109375" style="13" customWidth="1"/>
    <col min="9728" max="9728" width="50.85546875" style="13" customWidth="1"/>
    <col min="9729" max="9733" width="10" style="13" customWidth="1"/>
    <col min="9734" max="9982" width="9.140625" style="13"/>
    <col min="9983" max="9983" width="6.7109375" style="13" customWidth="1"/>
    <col min="9984" max="9984" width="50.85546875" style="13" customWidth="1"/>
    <col min="9985" max="9989" width="10" style="13" customWidth="1"/>
    <col min="9990" max="10238" width="9.140625" style="13"/>
    <col min="10239" max="10239" width="6.7109375" style="13" customWidth="1"/>
    <col min="10240" max="10240" width="50.85546875" style="13" customWidth="1"/>
    <col min="10241" max="10245" width="10" style="13" customWidth="1"/>
    <col min="10246" max="10494" width="9.140625" style="13"/>
    <col min="10495" max="10495" width="6.7109375" style="13" customWidth="1"/>
    <col min="10496" max="10496" width="50.85546875" style="13" customWidth="1"/>
    <col min="10497" max="10501" width="10" style="13" customWidth="1"/>
    <col min="10502" max="10750" width="9.140625" style="13"/>
    <col min="10751" max="10751" width="6.7109375" style="13" customWidth="1"/>
    <col min="10752" max="10752" width="50.85546875" style="13" customWidth="1"/>
    <col min="10753" max="10757" width="10" style="13" customWidth="1"/>
    <col min="10758" max="11006" width="9.140625" style="13"/>
    <col min="11007" max="11007" width="6.7109375" style="13" customWidth="1"/>
    <col min="11008" max="11008" width="50.85546875" style="13" customWidth="1"/>
    <col min="11009" max="11013" width="10" style="13" customWidth="1"/>
    <col min="11014" max="11262" width="9.140625" style="13"/>
    <col min="11263" max="11263" width="6.7109375" style="13" customWidth="1"/>
    <col min="11264" max="11264" width="50.85546875" style="13" customWidth="1"/>
    <col min="11265" max="11269" width="10" style="13" customWidth="1"/>
    <col min="11270" max="11518" width="9.140625" style="13"/>
    <col min="11519" max="11519" width="6.7109375" style="13" customWidth="1"/>
    <col min="11520" max="11520" width="50.85546875" style="13" customWidth="1"/>
    <col min="11521" max="11525" width="10" style="13" customWidth="1"/>
    <col min="11526" max="11774" width="9.140625" style="13"/>
    <col min="11775" max="11775" width="6.7109375" style="13" customWidth="1"/>
    <col min="11776" max="11776" width="50.85546875" style="13" customWidth="1"/>
    <col min="11777" max="11781" width="10" style="13" customWidth="1"/>
    <col min="11782" max="12030" width="9.140625" style="13"/>
    <col min="12031" max="12031" width="6.7109375" style="13" customWidth="1"/>
    <col min="12032" max="12032" width="50.85546875" style="13" customWidth="1"/>
    <col min="12033" max="12037" width="10" style="13" customWidth="1"/>
    <col min="12038" max="12286" width="9.140625" style="13"/>
    <col min="12287" max="12287" width="6.7109375" style="13" customWidth="1"/>
    <col min="12288" max="12288" width="50.85546875" style="13" customWidth="1"/>
    <col min="12289" max="12293" width="10" style="13" customWidth="1"/>
    <col min="12294" max="12542" width="9.140625" style="13"/>
    <col min="12543" max="12543" width="6.7109375" style="13" customWidth="1"/>
    <col min="12544" max="12544" width="50.85546875" style="13" customWidth="1"/>
    <col min="12545" max="12549" width="10" style="13" customWidth="1"/>
    <col min="12550" max="12798" width="9.140625" style="13"/>
    <col min="12799" max="12799" width="6.7109375" style="13" customWidth="1"/>
    <col min="12800" max="12800" width="50.85546875" style="13" customWidth="1"/>
    <col min="12801" max="12805" width="10" style="13" customWidth="1"/>
    <col min="12806" max="13054" width="9.140625" style="13"/>
    <col min="13055" max="13055" width="6.7109375" style="13" customWidth="1"/>
    <col min="13056" max="13056" width="50.85546875" style="13" customWidth="1"/>
    <col min="13057" max="13061" width="10" style="13" customWidth="1"/>
    <col min="13062" max="13310" width="9.140625" style="13"/>
    <col min="13311" max="13311" width="6.7109375" style="13" customWidth="1"/>
    <col min="13312" max="13312" width="50.85546875" style="13" customWidth="1"/>
    <col min="13313" max="13317" width="10" style="13" customWidth="1"/>
    <col min="13318" max="13566" width="9.140625" style="13"/>
    <col min="13567" max="13567" width="6.7109375" style="13" customWidth="1"/>
    <col min="13568" max="13568" width="50.85546875" style="13" customWidth="1"/>
    <col min="13569" max="13573" width="10" style="13" customWidth="1"/>
    <col min="13574" max="13822" width="9.140625" style="13"/>
    <col min="13823" max="13823" width="6.7109375" style="13" customWidth="1"/>
    <col min="13824" max="13824" width="50.85546875" style="13" customWidth="1"/>
    <col min="13825" max="13829" width="10" style="13" customWidth="1"/>
    <col min="13830" max="14078" width="9.140625" style="13"/>
    <col min="14079" max="14079" width="6.7109375" style="13" customWidth="1"/>
    <col min="14080" max="14080" width="50.85546875" style="13" customWidth="1"/>
    <col min="14081" max="14085" width="10" style="13" customWidth="1"/>
    <col min="14086" max="14334" width="9.140625" style="13"/>
    <col min="14335" max="14335" width="6.7109375" style="13" customWidth="1"/>
    <col min="14336" max="14336" width="50.85546875" style="13" customWidth="1"/>
    <col min="14337" max="14341" width="10" style="13" customWidth="1"/>
    <col min="14342" max="14590" width="9.140625" style="13"/>
    <col min="14591" max="14591" width="6.7109375" style="13" customWidth="1"/>
    <col min="14592" max="14592" width="50.85546875" style="13" customWidth="1"/>
    <col min="14593" max="14597" width="10" style="13" customWidth="1"/>
    <col min="14598" max="14846" width="9.140625" style="13"/>
    <col min="14847" max="14847" width="6.7109375" style="13" customWidth="1"/>
    <col min="14848" max="14848" width="50.85546875" style="13" customWidth="1"/>
    <col min="14849" max="14853" width="10" style="13" customWidth="1"/>
    <col min="14854" max="15102" width="9.140625" style="13"/>
    <col min="15103" max="15103" width="6.7109375" style="13" customWidth="1"/>
    <col min="15104" max="15104" width="50.85546875" style="13" customWidth="1"/>
    <col min="15105" max="15109" width="10" style="13" customWidth="1"/>
    <col min="15110" max="15358" width="9.140625" style="13"/>
    <col min="15359" max="15359" width="6.7109375" style="13" customWidth="1"/>
    <col min="15360" max="15360" width="50.85546875" style="13" customWidth="1"/>
    <col min="15361" max="15365" width="10" style="13" customWidth="1"/>
    <col min="15366" max="15614" width="9.140625" style="13"/>
    <col min="15615" max="15615" width="6.7109375" style="13" customWidth="1"/>
    <col min="15616" max="15616" width="50.85546875" style="13" customWidth="1"/>
    <col min="15617" max="15621" width="10" style="13" customWidth="1"/>
    <col min="15622" max="15870" width="9.140625" style="13"/>
    <col min="15871" max="15871" width="6.7109375" style="13" customWidth="1"/>
    <col min="15872" max="15872" width="50.85546875" style="13" customWidth="1"/>
    <col min="15873" max="15877" width="10" style="13" customWidth="1"/>
    <col min="15878" max="16126" width="9.140625" style="13"/>
    <col min="16127" max="16127" width="6.7109375" style="13" customWidth="1"/>
    <col min="16128" max="16128" width="50.85546875" style="13" customWidth="1"/>
    <col min="16129" max="16133" width="10" style="13" customWidth="1"/>
    <col min="16134" max="16384" width="9.140625" style="13"/>
  </cols>
  <sheetData>
    <row r="1" spans="2:7" ht="39" customHeight="1" x14ac:dyDescent="0.15">
      <c r="B1" s="99" t="s">
        <v>175</v>
      </c>
      <c r="C1" s="99"/>
      <c r="D1" s="99"/>
      <c r="E1" s="99"/>
    </row>
    <row r="2" spans="2:7" ht="13.9" customHeight="1" x14ac:dyDescent="0.2">
      <c r="B2" s="13" t="s">
        <v>0</v>
      </c>
      <c r="D2" s="16"/>
      <c r="E2" s="16" t="s">
        <v>1</v>
      </c>
      <c r="G2" s="5" t="s">
        <v>170</v>
      </c>
    </row>
    <row r="3" spans="2:7" ht="54" customHeight="1" x14ac:dyDescent="0.15">
      <c r="B3" s="28"/>
      <c r="C3" s="27">
        <v>2009</v>
      </c>
      <c r="D3" s="26">
        <v>2019</v>
      </c>
      <c r="E3" s="28">
        <v>2023</v>
      </c>
    </row>
    <row r="4" spans="2:7" ht="15" customHeight="1" x14ac:dyDescent="0.2">
      <c r="B4" s="74" t="s">
        <v>2</v>
      </c>
      <c r="C4" s="75"/>
      <c r="D4" s="76"/>
      <c r="E4" s="76"/>
    </row>
    <row r="5" spans="2:7" ht="15" customHeight="1" x14ac:dyDescent="0.2">
      <c r="B5" s="77" t="s">
        <v>3</v>
      </c>
      <c r="C5" s="78">
        <v>1072</v>
      </c>
      <c r="D5" s="78">
        <v>1176</v>
      </c>
      <c r="E5" s="78">
        <v>936.63000000000011</v>
      </c>
    </row>
    <row r="6" spans="2:7" ht="15" customHeight="1" x14ac:dyDescent="0.2">
      <c r="B6" s="32" t="s">
        <v>4</v>
      </c>
      <c r="C6" s="37">
        <v>798</v>
      </c>
      <c r="D6" s="37">
        <v>980</v>
      </c>
      <c r="E6" s="37">
        <v>803.19</v>
      </c>
    </row>
    <row r="7" spans="2:7" ht="15" customHeight="1" x14ac:dyDescent="0.2">
      <c r="B7" s="32" t="s">
        <v>5</v>
      </c>
      <c r="C7" s="37">
        <v>274</v>
      </c>
      <c r="D7" s="37">
        <v>196</v>
      </c>
      <c r="E7" s="37">
        <v>133.44</v>
      </c>
    </row>
    <row r="8" spans="2:7" ht="15" customHeight="1" x14ac:dyDescent="0.2">
      <c r="B8" s="77" t="s">
        <v>6</v>
      </c>
      <c r="C8" s="79"/>
      <c r="D8" s="37"/>
      <c r="E8" s="37"/>
    </row>
    <row r="9" spans="2:7" ht="15" customHeight="1" x14ac:dyDescent="0.2">
      <c r="B9" s="32" t="s">
        <v>7</v>
      </c>
      <c r="C9" s="36">
        <v>312</v>
      </c>
      <c r="D9" s="37">
        <v>533</v>
      </c>
      <c r="E9" s="37">
        <f>246.88+136.69</f>
        <v>383.57</v>
      </c>
    </row>
    <row r="10" spans="2:7" ht="15" customHeight="1" x14ac:dyDescent="0.2">
      <c r="B10" s="32" t="s">
        <v>8</v>
      </c>
      <c r="C10" s="36">
        <v>235</v>
      </c>
      <c r="D10" s="37">
        <v>210</v>
      </c>
      <c r="E10" s="37">
        <f>32.51+27.54</f>
        <v>60.05</v>
      </c>
    </row>
    <row r="11" spans="2:7" ht="15" customHeight="1" x14ac:dyDescent="0.2">
      <c r="B11" s="32" t="s">
        <v>9</v>
      </c>
      <c r="C11" s="36">
        <v>525</v>
      </c>
      <c r="D11" s="37">
        <v>433</v>
      </c>
      <c r="E11" s="37">
        <v>493.01</v>
      </c>
    </row>
    <row r="12" spans="2:7" ht="15" customHeight="1" x14ac:dyDescent="0.2">
      <c r="B12" s="77" t="s">
        <v>10</v>
      </c>
      <c r="C12" s="79"/>
      <c r="D12" s="37"/>
      <c r="E12" s="37"/>
    </row>
    <row r="13" spans="2:7" ht="15" customHeight="1" x14ac:dyDescent="0.2">
      <c r="B13" s="32" t="s">
        <v>11</v>
      </c>
      <c r="C13" s="36">
        <v>39</v>
      </c>
      <c r="D13" s="37">
        <v>25</v>
      </c>
      <c r="E13" s="37">
        <v>48.55</v>
      </c>
    </row>
    <row r="14" spans="2:7" ht="15" customHeight="1" x14ac:dyDescent="0.2">
      <c r="B14" s="32" t="s">
        <v>12</v>
      </c>
      <c r="C14" s="36">
        <v>785</v>
      </c>
      <c r="D14" s="37">
        <v>790</v>
      </c>
      <c r="E14" s="37">
        <v>485.92</v>
      </c>
    </row>
    <row r="15" spans="2:7" ht="15" customHeight="1" x14ac:dyDescent="0.2">
      <c r="B15" s="32" t="s">
        <v>13</v>
      </c>
      <c r="C15" s="36">
        <v>172</v>
      </c>
      <c r="D15" s="37">
        <v>289</v>
      </c>
      <c r="E15" s="37">
        <v>312.79000000000002</v>
      </c>
    </row>
    <row r="16" spans="2:7" ht="15" customHeight="1" x14ac:dyDescent="0.2">
      <c r="B16" s="32" t="s">
        <v>14</v>
      </c>
      <c r="C16" s="36">
        <v>76</v>
      </c>
      <c r="D16" s="37">
        <v>72</v>
      </c>
      <c r="E16" s="37">
        <v>89.36</v>
      </c>
    </row>
    <row r="17" spans="2:6" ht="15" customHeight="1" x14ac:dyDescent="0.2">
      <c r="B17" s="74" t="s">
        <v>15</v>
      </c>
      <c r="C17" s="36"/>
      <c r="D17" s="37"/>
      <c r="E17" s="37"/>
    </row>
    <row r="18" spans="2:6" ht="15" customHeight="1" x14ac:dyDescent="0.2">
      <c r="B18" s="77" t="s">
        <v>16</v>
      </c>
      <c r="C18" s="78">
        <v>232146</v>
      </c>
      <c r="D18" s="78">
        <v>172323</v>
      </c>
      <c r="E18" s="78">
        <v>166744.45000000001</v>
      </c>
    </row>
    <row r="19" spans="2:6" ht="15" customHeight="1" x14ac:dyDescent="0.2">
      <c r="B19" s="32" t="s">
        <v>17</v>
      </c>
      <c r="C19" s="37">
        <v>192747</v>
      </c>
      <c r="D19" s="37">
        <v>158230</v>
      </c>
      <c r="E19" s="37">
        <v>152305.70000000001</v>
      </c>
    </row>
    <row r="20" spans="2:6" ht="15" customHeight="1" x14ac:dyDescent="0.2">
      <c r="B20" s="32" t="s">
        <v>18</v>
      </c>
      <c r="C20" s="37">
        <v>39399</v>
      </c>
      <c r="D20" s="37">
        <v>14093</v>
      </c>
      <c r="E20" s="37">
        <v>14438.75</v>
      </c>
    </row>
    <row r="21" spans="2:6" ht="15" customHeight="1" x14ac:dyDescent="0.2">
      <c r="B21" s="74" t="s">
        <v>19</v>
      </c>
      <c r="C21" s="78">
        <v>198365</v>
      </c>
      <c r="D21" s="78">
        <v>101637</v>
      </c>
      <c r="E21" s="78">
        <v>132967.51999999999</v>
      </c>
    </row>
    <row r="22" spans="2:6" ht="15" customHeight="1" x14ac:dyDescent="0.2">
      <c r="B22" s="74" t="s">
        <v>20</v>
      </c>
      <c r="C22" s="79"/>
      <c r="D22" s="37"/>
      <c r="E22" s="37"/>
    </row>
    <row r="23" spans="2:6" s="70" customFormat="1" ht="15" customHeight="1" x14ac:dyDescent="0.2">
      <c r="B23" s="77" t="s">
        <v>21</v>
      </c>
      <c r="C23" s="78">
        <v>14360</v>
      </c>
      <c r="D23" s="78">
        <v>10678</v>
      </c>
      <c r="E23" s="78">
        <v>9897.94</v>
      </c>
      <c r="F23" s="72"/>
    </row>
    <row r="24" spans="2:6" ht="15" customHeight="1" x14ac:dyDescent="0.2">
      <c r="B24" s="32" t="s">
        <v>177</v>
      </c>
      <c r="C24" s="37">
        <v>12445</v>
      </c>
      <c r="D24" s="37">
        <v>9141</v>
      </c>
      <c r="E24" s="37">
        <f>SUM(E25:E27)</f>
        <v>8463.4500000000007</v>
      </c>
      <c r="F24" s="72"/>
    </row>
    <row r="25" spans="2:6" ht="15" customHeight="1" x14ac:dyDescent="0.2">
      <c r="B25" s="80" t="s">
        <v>22</v>
      </c>
      <c r="C25" s="37">
        <v>6913</v>
      </c>
      <c r="D25" s="37">
        <v>5117</v>
      </c>
      <c r="E25" s="37">
        <v>4730.68</v>
      </c>
      <c r="F25" s="72"/>
    </row>
    <row r="26" spans="2:6" ht="15" customHeight="1" x14ac:dyDescent="0.2">
      <c r="B26" s="80" t="s">
        <v>23</v>
      </c>
      <c r="C26" s="37">
        <v>2968</v>
      </c>
      <c r="D26" s="37">
        <v>2098</v>
      </c>
      <c r="E26" s="37">
        <v>1992.03</v>
      </c>
      <c r="F26" s="72"/>
    </row>
    <row r="27" spans="2:6" ht="15" customHeight="1" x14ac:dyDescent="0.2">
      <c r="B27" s="80" t="s">
        <v>24</v>
      </c>
      <c r="C27" s="37">
        <v>2564</v>
      </c>
      <c r="D27" s="37">
        <v>1927</v>
      </c>
      <c r="E27" s="37">
        <v>1740.74</v>
      </c>
      <c r="F27" s="72"/>
    </row>
    <row r="28" spans="2:6" ht="15" customHeight="1" x14ac:dyDescent="0.2">
      <c r="B28" s="32" t="s">
        <v>178</v>
      </c>
      <c r="C28" s="37">
        <v>1915</v>
      </c>
      <c r="D28" s="37">
        <v>1538</v>
      </c>
      <c r="E28" s="37">
        <f>SUM(E29:E31)</f>
        <v>1434.5</v>
      </c>
      <c r="F28" s="72"/>
    </row>
    <row r="29" spans="2:6" ht="15" customHeight="1" x14ac:dyDescent="0.2">
      <c r="B29" s="80" t="s">
        <v>25</v>
      </c>
      <c r="C29" s="37">
        <v>773</v>
      </c>
      <c r="D29" s="37">
        <v>716</v>
      </c>
      <c r="E29" s="37">
        <v>619.54</v>
      </c>
    </row>
    <row r="30" spans="2:6" ht="15" customHeight="1" x14ac:dyDescent="0.2">
      <c r="B30" s="80" t="s">
        <v>15</v>
      </c>
      <c r="C30" s="37">
        <v>1032</v>
      </c>
      <c r="D30" s="37">
        <v>766</v>
      </c>
      <c r="E30" s="37">
        <v>741.09</v>
      </c>
    </row>
    <row r="31" spans="2:6" ht="15" customHeight="1" x14ac:dyDescent="0.2">
      <c r="B31" s="81" t="s">
        <v>26</v>
      </c>
      <c r="C31" s="37">
        <v>110</v>
      </c>
      <c r="D31" s="37">
        <v>56</v>
      </c>
      <c r="E31" s="37">
        <v>73.87</v>
      </c>
    </row>
    <row r="33" spans="2:13" s="14" customFormat="1" ht="3" customHeight="1" x14ac:dyDescent="0.15">
      <c r="B33" s="20"/>
      <c r="C33" s="20"/>
      <c r="D33" s="20"/>
      <c r="E33" s="20"/>
      <c r="F33" s="13"/>
      <c r="G33" s="13"/>
      <c r="H33" s="13"/>
      <c r="I33" s="13"/>
      <c r="J33" s="13"/>
      <c r="K33" s="13"/>
      <c r="L33" s="13"/>
      <c r="M33" s="13"/>
    </row>
    <row r="34" spans="2:13" ht="4.5" customHeight="1" x14ac:dyDescent="0.15"/>
    <row r="35" spans="2:13" ht="12.75" customHeight="1" x14ac:dyDescent="0.15">
      <c r="B35" s="98" t="s">
        <v>179</v>
      </c>
      <c r="C35" s="98"/>
      <c r="D35" s="98"/>
      <c r="E35" s="98"/>
    </row>
    <row r="36" spans="2:13" ht="12.75" customHeight="1" x14ac:dyDescent="0.15">
      <c r="B36" s="97" t="s">
        <v>180</v>
      </c>
      <c r="C36" s="97"/>
      <c r="D36" s="97"/>
      <c r="E36" s="97"/>
      <c r="F36" s="24"/>
      <c r="G36" s="24"/>
      <c r="H36" s="24"/>
      <c r="I36" s="24"/>
      <c r="J36" s="24"/>
      <c r="K36" s="24"/>
    </row>
    <row r="37" spans="2:13" x14ac:dyDescent="0.15">
      <c r="B37" s="14"/>
      <c r="C37" s="14"/>
      <c r="D37" s="23"/>
      <c r="E37" s="23"/>
      <c r="F37" s="24"/>
      <c r="G37" s="24"/>
      <c r="H37" s="24"/>
      <c r="I37" s="24"/>
      <c r="J37" s="24"/>
      <c r="K37" s="24"/>
    </row>
    <row r="38" spans="2:13" ht="15" customHeight="1" x14ac:dyDescent="0.15">
      <c r="B38" s="73"/>
      <c r="C38" s="73"/>
      <c r="D38" s="73"/>
      <c r="E38" s="73"/>
      <c r="F38" s="73"/>
      <c r="G38" s="73"/>
      <c r="H38" s="73"/>
      <c r="I38" s="14"/>
      <c r="J38" s="14"/>
      <c r="K38" s="14"/>
    </row>
  </sheetData>
  <mergeCells count="3">
    <mergeCell ref="B1:E1"/>
    <mergeCell ref="B35:E35"/>
    <mergeCell ref="B36:E36"/>
  </mergeCells>
  <hyperlinks>
    <hyperlink ref="G2" location="Indice!A1" tooltip="(voltar ao índice)" display="Indice!A1" xr:uid="{401946B9-FDD0-4AF6-8C06-E6D2C079BDA4}"/>
  </hyperlinks>
  <printOptions horizontalCentered="1"/>
  <pageMargins left="0.47244094488188981" right="0.47244094488188981" top="0.6692913385826772" bottom="0.6692913385826772" header="0" footer="0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F055-2276-4FDB-B4D6-536805002E9C}">
  <sheetPr>
    <pageSetUpPr fitToPage="1"/>
  </sheetPr>
  <dimension ref="B1:K52"/>
  <sheetViews>
    <sheetView showGridLines="0" zoomScaleNormal="100" workbookViewId="0">
      <pane ySplit="3" topLeftCell="A4" activePane="bottomLeft" state="frozen"/>
      <selection pane="bottomLeft" activeCell="H2" sqref="H2"/>
    </sheetView>
  </sheetViews>
  <sheetFormatPr defaultRowHeight="9" x14ac:dyDescent="0.15"/>
  <cols>
    <col min="1" max="1" width="6.7109375" style="13" customWidth="1"/>
    <col min="2" max="2" width="45" style="25" customWidth="1"/>
    <col min="3" max="3" width="5.5703125" style="25" customWidth="1"/>
    <col min="4" max="4" width="14.7109375" style="15" customWidth="1"/>
    <col min="5" max="6" width="14.7109375" style="13" customWidth="1"/>
    <col min="7" max="7" width="6.7109375" style="13" customWidth="1"/>
    <col min="8" max="8" width="14.28515625" style="13" bestFit="1" customWidth="1"/>
    <col min="9" max="256" width="9.140625" style="13"/>
    <col min="257" max="257" width="6.7109375" style="13" customWidth="1"/>
    <col min="258" max="258" width="45" style="13" customWidth="1"/>
    <col min="259" max="259" width="5.5703125" style="13" customWidth="1"/>
    <col min="260" max="261" width="15" style="13" customWidth="1"/>
    <col min="262" max="262" width="15.42578125" style="13" customWidth="1"/>
    <col min="263" max="512" width="9.140625" style="13"/>
    <col min="513" max="513" width="6.7109375" style="13" customWidth="1"/>
    <col min="514" max="514" width="45" style="13" customWidth="1"/>
    <col min="515" max="515" width="5.5703125" style="13" customWidth="1"/>
    <col min="516" max="517" width="15" style="13" customWidth="1"/>
    <col min="518" max="518" width="15.42578125" style="13" customWidth="1"/>
    <col min="519" max="768" width="9.140625" style="13"/>
    <col min="769" max="769" width="6.7109375" style="13" customWidth="1"/>
    <col min="770" max="770" width="45" style="13" customWidth="1"/>
    <col min="771" max="771" width="5.5703125" style="13" customWidth="1"/>
    <col min="772" max="773" width="15" style="13" customWidth="1"/>
    <col min="774" max="774" width="15.42578125" style="13" customWidth="1"/>
    <col min="775" max="1024" width="9.140625" style="13"/>
    <col min="1025" max="1025" width="6.7109375" style="13" customWidth="1"/>
    <col min="1026" max="1026" width="45" style="13" customWidth="1"/>
    <col min="1027" max="1027" width="5.5703125" style="13" customWidth="1"/>
    <col min="1028" max="1029" width="15" style="13" customWidth="1"/>
    <col min="1030" max="1030" width="15.42578125" style="13" customWidth="1"/>
    <col min="1031" max="1280" width="9.140625" style="13"/>
    <col min="1281" max="1281" width="6.7109375" style="13" customWidth="1"/>
    <col min="1282" max="1282" width="45" style="13" customWidth="1"/>
    <col min="1283" max="1283" width="5.5703125" style="13" customWidth="1"/>
    <col min="1284" max="1285" width="15" style="13" customWidth="1"/>
    <col min="1286" max="1286" width="15.42578125" style="13" customWidth="1"/>
    <col min="1287" max="1536" width="9.140625" style="13"/>
    <col min="1537" max="1537" width="6.7109375" style="13" customWidth="1"/>
    <col min="1538" max="1538" width="45" style="13" customWidth="1"/>
    <col min="1539" max="1539" width="5.5703125" style="13" customWidth="1"/>
    <col min="1540" max="1541" width="15" style="13" customWidth="1"/>
    <col min="1542" max="1542" width="15.42578125" style="13" customWidth="1"/>
    <col min="1543" max="1792" width="9.140625" style="13"/>
    <col min="1793" max="1793" width="6.7109375" style="13" customWidth="1"/>
    <col min="1794" max="1794" width="45" style="13" customWidth="1"/>
    <col min="1795" max="1795" width="5.5703125" style="13" customWidth="1"/>
    <col min="1796" max="1797" width="15" style="13" customWidth="1"/>
    <col min="1798" max="1798" width="15.42578125" style="13" customWidth="1"/>
    <col min="1799" max="2048" width="9.140625" style="13"/>
    <col min="2049" max="2049" width="6.7109375" style="13" customWidth="1"/>
    <col min="2050" max="2050" width="45" style="13" customWidth="1"/>
    <col min="2051" max="2051" width="5.5703125" style="13" customWidth="1"/>
    <col min="2052" max="2053" width="15" style="13" customWidth="1"/>
    <col min="2054" max="2054" width="15.42578125" style="13" customWidth="1"/>
    <col min="2055" max="2304" width="9.140625" style="13"/>
    <col min="2305" max="2305" width="6.7109375" style="13" customWidth="1"/>
    <col min="2306" max="2306" width="45" style="13" customWidth="1"/>
    <col min="2307" max="2307" width="5.5703125" style="13" customWidth="1"/>
    <col min="2308" max="2309" width="15" style="13" customWidth="1"/>
    <col min="2310" max="2310" width="15.42578125" style="13" customWidth="1"/>
    <col min="2311" max="2560" width="9.140625" style="13"/>
    <col min="2561" max="2561" width="6.7109375" style="13" customWidth="1"/>
    <col min="2562" max="2562" width="45" style="13" customWidth="1"/>
    <col min="2563" max="2563" width="5.5703125" style="13" customWidth="1"/>
    <col min="2564" max="2565" width="15" style="13" customWidth="1"/>
    <col min="2566" max="2566" width="15.42578125" style="13" customWidth="1"/>
    <col min="2567" max="2816" width="9.140625" style="13"/>
    <col min="2817" max="2817" width="6.7109375" style="13" customWidth="1"/>
    <col min="2818" max="2818" width="45" style="13" customWidth="1"/>
    <col min="2819" max="2819" width="5.5703125" style="13" customWidth="1"/>
    <col min="2820" max="2821" width="15" style="13" customWidth="1"/>
    <col min="2822" max="2822" width="15.42578125" style="13" customWidth="1"/>
    <col min="2823" max="3072" width="9.140625" style="13"/>
    <col min="3073" max="3073" width="6.7109375" style="13" customWidth="1"/>
    <col min="3074" max="3074" width="45" style="13" customWidth="1"/>
    <col min="3075" max="3075" width="5.5703125" style="13" customWidth="1"/>
    <col min="3076" max="3077" width="15" style="13" customWidth="1"/>
    <col min="3078" max="3078" width="15.42578125" style="13" customWidth="1"/>
    <col min="3079" max="3328" width="9.140625" style="13"/>
    <col min="3329" max="3329" width="6.7109375" style="13" customWidth="1"/>
    <col min="3330" max="3330" width="45" style="13" customWidth="1"/>
    <col min="3331" max="3331" width="5.5703125" style="13" customWidth="1"/>
    <col min="3332" max="3333" width="15" style="13" customWidth="1"/>
    <col min="3334" max="3334" width="15.42578125" style="13" customWidth="1"/>
    <col min="3335" max="3584" width="9.140625" style="13"/>
    <col min="3585" max="3585" width="6.7109375" style="13" customWidth="1"/>
    <col min="3586" max="3586" width="45" style="13" customWidth="1"/>
    <col min="3587" max="3587" width="5.5703125" style="13" customWidth="1"/>
    <col min="3588" max="3589" width="15" style="13" customWidth="1"/>
    <col min="3590" max="3590" width="15.42578125" style="13" customWidth="1"/>
    <col min="3591" max="3840" width="9.140625" style="13"/>
    <col min="3841" max="3841" width="6.7109375" style="13" customWidth="1"/>
    <col min="3842" max="3842" width="45" style="13" customWidth="1"/>
    <col min="3843" max="3843" width="5.5703125" style="13" customWidth="1"/>
    <col min="3844" max="3845" width="15" style="13" customWidth="1"/>
    <col min="3846" max="3846" width="15.42578125" style="13" customWidth="1"/>
    <col min="3847" max="4096" width="9.140625" style="13"/>
    <col min="4097" max="4097" width="6.7109375" style="13" customWidth="1"/>
    <col min="4098" max="4098" width="45" style="13" customWidth="1"/>
    <col min="4099" max="4099" width="5.5703125" style="13" customWidth="1"/>
    <col min="4100" max="4101" width="15" style="13" customWidth="1"/>
    <col min="4102" max="4102" width="15.42578125" style="13" customWidth="1"/>
    <col min="4103" max="4352" width="9.140625" style="13"/>
    <col min="4353" max="4353" width="6.7109375" style="13" customWidth="1"/>
    <col min="4354" max="4354" width="45" style="13" customWidth="1"/>
    <col min="4355" max="4355" width="5.5703125" style="13" customWidth="1"/>
    <col min="4356" max="4357" width="15" style="13" customWidth="1"/>
    <col min="4358" max="4358" width="15.42578125" style="13" customWidth="1"/>
    <col min="4359" max="4608" width="9.140625" style="13"/>
    <col min="4609" max="4609" width="6.7109375" style="13" customWidth="1"/>
    <col min="4610" max="4610" width="45" style="13" customWidth="1"/>
    <col min="4611" max="4611" width="5.5703125" style="13" customWidth="1"/>
    <col min="4612" max="4613" width="15" style="13" customWidth="1"/>
    <col min="4614" max="4614" width="15.42578125" style="13" customWidth="1"/>
    <col min="4615" max="4864" width="9.140625" style="13"/>
    <col min="4865" max="4865" width="6.7109375" style="13" customWidth="1"/>
    <col min="4866" max="4866" width="45" style="13" customWidth="1"/>
    <col min="4867" max="4867" width="5.5703125" style="13" customWidth="1"/>
    <col min="4868" max="4869" width="15" style="13" customWidth="1"/>
    <col min="4870" max="4870" width="15.42578125" style="13" customWidth="1"/>
    <col min="4871" max="5120" width="9.140625" style="13"/>
    <col min="5121" max="5121" width="6.7109375" style="13" customWidth="1"/>
    <col min="5122" max="5122" width="45" style="13" customWidth="1"/>
    <col min="5123" max="5123" width="5.5703125" style="13" customWidth="1"/>
    <col min="5124" max="5125" width="15" style="13" customWidth="1"/>
    <col min="5126" max="5126" width="15.42578125" style="13" customWidth="1"/>
    <col min="5127" max="5376" width="9.140625" style="13"/>
    <col min="5377" max="5377" width="6.7109375" style="13" customWidth="1"/>
    <col min="5378" max="5378" width="45" style="13" customWidth="1"/>
    <col min="5379" max="5379" width="5.5703125" style="13" customWidth="1"/>
    <col min="5380" max="5381" width="15" style="13" customWidth="1"/>
    <col min="5382" max="5382" width="15.42578125" style="13" customWidth="1"/>
    <col min="5383" max="5632" width="9.140625" style="13"/>
    <col min="5633" max="5633" width="6.7109375" style="13" customWidth="1"/>
    <col min="5634" max="5634" width="45" style="13" customWidth="1"/>
    <col min="5635" max="5635" width="5.5703125" style="13" customWidth="1"/>
    <col min="5636" max="5637" width="15" style="13" customWidth="1"/>
    <col min="5638" max="5638" width="15.42578125" style="13" customWidth="1"/>
    <col min="5639" max="5888" width="9.140625" style="13"/>
    <col min="5889" max="5889" width="6.7109375" style="13" customWidth="1"/>
    <col min="5890" max="5890" width="45" style="13" customWidth="1"/>
    <col min="5891" max="5891" width="5.5703125" style="13" customWidth="1"/>
    <col min="5892" max="5893" width="15" style="13" customWidth="1"/>
    <col min="5894" max="5894" width="15.42578125" style="13" customWidth="1"/>
    <col min="5895" max="6144" width="9.140625" style="13"/>
    <col min="6145" max="6145" width="6.7109375" style="13" customWidth="1"/>
    <col min="6146" max="6146" width="45" style="13" customWidth="1"/>
    <col min="6147" max="6147" width="5.5703125" style="13" customWidth="1"/>
    <col min="6148" max="6149" width="15" style="13" customWidth="1"/>
    <col min="6150" max="6150" width="15.42578125" style="13" customWidth="1"/>
    <col min="6151" max="6400" width="9.140625" style="13"/>
    <col min="6401" max="6401" width="6.7109375" style="13" customWidth="1"/>
    <col min="6402" max="6402" width="45" style="13" customWidth="1"/>
    <col min="6403" max="6403" width="5.5703125" style="13" customWidth="1"/>
    <col min="6404" max="6405" width="15" style="13" customWidth="1"/>
    <col min="6406" max="6406" width="15.42578125" style="13" customWidth="1"/>
    <col min="6407" max="6656" width="9.140625" style="13"/>
    <col min="6657" max="6657" width="6.7109375" style="13" customWidth="1"/>
    <col min="6658" max="6658" width="45" style="13" customWidth="1"/>
    <col min="6659" max="6659" width="5.5703125" style="13" customWidth="1"/>
    <col min="6660" max="6661" width="15" style="13" customWidth="1"/>
    <col min="6662" max="6662" width="15.42578125" style="13" customWidth="1"/>
    <col min="6663" max="6912" width="9.140625" style="13"/>
    <col min="6913" max="6913" width="6.7109375" style="13" customWidth="1"/>
    <col min="6914" max="6914" width="45" style="13" customWidth="1"/>
    <col min="6915" max="6915" width="5.5703125" style="13" customWidth="1"/>
    <col min="6916" max="6917" width="15" style="13" customWidth="1"/>
    <col min="6918" max="6918" width="15.42578125" style="13" customWidth="1"/>
    <col min="6919" max="7168" width="9.140625" style="13"/>
    <col min="7169" max="7169" width="6.7109375" style="13" customWidth="1"/>
    <col min="7170" max="7170" width="45" style="13" customWidth="1"/>
    <col min="7171" max="7171" width="5.5703125" style="13" customWidth="1"/>
    <col min="7172" max="7173" width="15" style="13" customWidth="1"/>
    <col min="7174" max="7174" width="15.42578125" style="13" customWidth="1"/>
    <col min="7175" max="7424" width="9.140625" style="13"/>
    <col min="7425" max="7425" width="6.7109375" style="13" customWidth="1"/>
    <col min="7426" max="7426" width="45" style="13" customWidth="1"/>
    <col min="7427" max="7427" width="5.5703125" style="13" customWidth="1"/>
    <col min="7428" max="7429" width="15" style="13" customWidth="1"/>
    <col min="7430" max="7430" width="15.42578125" style="13" customWidth="1"/>
    <col min="7431" max="7680" width="9.140625" style="13"/>
    <col min="7681" max="7681" width="6.7109375" style="13" customWidth="1"/>
    <col min="7682" max="7682" width="45" style="13" customWidth="1"/>
    <col min="7683" max="7683" width="5.5703125" style="13" customWidth="1"/>
    <col min="7684" max="7685" width="15" style="13" customWidth="1"/>
    <col min="7686" max="7686" width="15.42578125" style="13" customWidth="1"/>
    <col min="7687" max="7936" width="9.140625" style="13"/>
    <col min="7937" max="7937" width="6.7109375" style="13" customWidth="1"/>
    <col min="7938" max="7938" width="45" style="13" customWidth="1"/>
    <col min="7939" max="7939" width="5.5703125" style="13" customWidth="1"/>
    <col min="7940" max="7941" width="15" style="13" customWidth="1"/>
    <col min="7942" max="7942" width="15.42578125" style="13" customWidth="1"/>
    <col min="7943" max="8192" width="9.140625" style="13"/>
    <col min="8193" max="8193" width="6.7109375" style="13" customWidth="1"/>
    <col min="8194" max="8194" width="45" style="13" customWidth="1"/>
    <col min="8195" max="8195" width="5.5703125" style="13" customWidth="1"/>
    <col min="8196" max="8197" width="15" style="13" customWidth="1"/>
    <col min="8198" max="8198" width="15.42578125" style="13" customWidth="1"/>
    <col min="8199" max="8448" width="9.140625" style="13"/>
    <col min="8449" max="8449" width="6.7109375" style="13" customWidth="1"/>
    <col min="8450" max="8450" width="45" style="13" customWidth="1"/>
    <col min="8451" max="8451" width="5.5703125" style="13" customWidth="1"/>
    <col min="8452" max="8453" width="15" style="13" customWidth="1"/>
    <col min="8454" max="8454" width="15.42578125" style="13" customWidth="1"/>
    <col min="8455" max="8704" width="9.140625" style="13"/>
    <col min="8705" max="8705" width="6.7109375" style="13" customWidth="1"/>
    <col min="8706" max="8706" width="45" style="13" customWidth="1"/>
    <col min="8707" max="8707" width="5.5703125" style="13" customWidth="1"/>
    <col min="8708" max="8709" width="15" style="13" customWidth="1"/>
    <col min="8710" max="8710" width="15.42578125" style="13" customWidth="1"/>
    <col min="8711" max="8960" width="9.140625" style="13"/>
    <col min="8961" max="8961" width="6.7109375" style="13" customWidth="1"/>
    <col min="8962" max="8962" width="45" style="13" customWidth="1"/>
    <col min="8963" max="8963" width="5.5703125" style="13" customWidth="1"/>
    <col min="8964" max="8965" width="15" style="13" customWidth="1"/>
    <col min="8966" max="8966" width="15.42578125" style="13" customWidth="1"/>
    <col min="8967" max="9216" width="9.140625" style="13"/>
    <col min="9217" max="9217" width="6.7109375" style="13" customWidth="1"/>
    <col min="9218" max="9218" width="45" style="13" customWidth="1"/>
    <col min="9219" max="9219" width="5.5703125" style="13" customWidth="1"/>
    <col min="9220" max="9221" width="15" style="13" customWidth="1"/>
    <col min="9222" max="9222" width="15.42578125" style="13" customWidth="1"/>
    <col min="9223" max="9472" width="9.140625" style="13"/>
    <col min="9473" max="9473" width="6.7109375" style="13" customWidth="1"/>
    <col min="9474" max="9474" width="45" style="13" customWidth="1"/>
    <col min="9475" max="9475" width="5.5703125" style="13" customWidth="1"/>
    <col min="9476" max="9477" width="15" style="13" customWidth="1"/>
    <col min="9478" max="9478" width="15.42578125" style="13" customWidth="1"/>
    <col min="9479" max="9728" width="9.140625" style="13"/>
    <col min="9729" max="9729" width="6.7109375" style="13" customWidth="1"/>
    <col min="9730" max="9730" width="45" style="13" customWidth="1"/>
    <col min="9731" max="9731" width="5.5703125" style="13" customWidth="1"/>
    <col min="9732" max="9733" width="15" style="13" customWidth="1"/>
    <col min="9734" max="9734" width="15.42578125" style="13" customWidth="1"/>
    <col min="9735" max="9984" width="9.140625" style="13"/>
    <col min="9985" max="9985" width="6.7109375" style="13" customWidth="1"/>
    <col min="9986" max="9986" width="45" style="13" customWidth="1"/>
    <col min="9987" max="9987" width="5.5703125" style="13" customWidth="1"/>
    <col min="9988" max="9989" width="15" style="13" customWidth="1"/>
    <col min="9990" max="9990" width="15.42578125" style="13" customWidth="1"/>
    <col min="9991" max="10240" width="9.140625" style="13"/>
    <col min="10241" max="10241" width="6.7109375" style="13" customWidth="1"/>
    <col min="10242" max="10242" width="45" style="13" customWidth="1"/>
    <col min="10243" max="10243" width="5.5703125" style="13" customWidth="1"/>
    <col min="10244" max="10245" width="15" style="13" customWidth="1"/>
    <col min="10246" max="10246" width="15.42578125" style="13" customWidth="1"/>
    <col min="10247" max="10496" width="9.140625" style="13"/>
    <col min="10497" max="10497" width="6.7109375" style="13" customWidth="1"/>
    <col min="10498" max="10498" width="45" style="13" customWidth="1"/>
    <col min="10499" max="10499" width="5.5703125" style="13" customWidth="1"/>
    <col min="10500" max="10501" width="15" style="13" customWidth="1"/>
    <col min="10502" max="10502" width="15.42578125" style="13" customWidth="1"/>
    <col min="10503" max="10752" width="9.140625" style="13"/>
    <col min="10753" max="10753" width="6.7109375" style="13" customWidth="1"/>
    <col min="10754" max="10754" width="45" style="13" customWidth="1"/>
    <col min="10755" max="10755" width="5.5703125" style="13" customWidth="1"/>
    <col min="10756" max="10757" width="15" style="13" customWidth="1"/>
    <col min="10758" max="10758" width="15.42578125" style="13" customWidth="1"/>
    <col min="10759" max="11008" width="9.140625" style="13"/>
    <col min="11009" max="11009" width="6.7109375" style="13" customWidth="1"/>
    <col min="11010" max="11010" width="45" style="13" customWidth="1"/>
    <col min="11011" max="11011" width="5.5703125" style="13" customWidth="1"/>
    <col min="11012" max="11013" width="15" style="13" customWidth="1"/>
    <col min="11014" max="11014" width="15.42578125" style="13" customWidth="1"/>
    <col min="11015" max="11264" width="9.140625" style="13"/>
    <col min="11265" max="11265" width="6.7109375" style="13" customWidth="1"/>
    <col min="11266" max="11266" width="45" style="13" customWidth="1"/>
    <col min="11267" max="11267" width="5.5703125" style="13" customWidth="1"/>
    <col min="11268" max="11269" width="15" style="13" customWidth="1"/>
    <col min="11270" max="11270" width="15.42578125" style="13" customWidth="1"/>
    <col min="11271" max="11520" width="9.140625" style="13"/>
    <col min="11521" max="11521" width="6.7109375" style="13" customWidth="1"/>
    <col min="11522" max="11522" width="45" style="13" customWidth="1"/>
    <col min="11523" max="11523" width="5.5703125" style="13" customWidth="1"/>
    <col min="11524" max="11525" width="15" style="13" customWidth="1"/>
    <col min="11526" max="11526" width="15.42578125" style="13" customWidth="1"/>
    <col min="11527" max="11776" width="9.140625" style="13"/>
    <col min="11777" max="11777" width="6.7109375" style="13" customWidth="1"/>
    <col min="11778" max="11778" width="45" style="13" customWidth="1"/>
    <col min="11779" max="11779" width="5.5703125" style="13" customWidth="1"/>
    <col min="11780" max="11781" width="15" style="13" customWidth="1"/>
    <col min="11782" max="11782" width="15.42578125" style="13" customWidth="1"/>
    <col min="11783" max="12032" width="9.140625" style="13"/>
    <col min="12033" max="12033" width="6.7109375" style="13" customWidth="1"/>
    <col min="12034" max="12034" width="45" style="13" customWidth="1"/>
    <col min="12035" max="12035" width="5.5703125" style="13" customWidth="1"/>
    <col min="12036" max="12037" width="15" style="13" customWidth="1"/>
    <col min="12038" max="12038" width="15.42578125" style="13" customWidth="1"/>
    <col min="12039" max="12288" width="9.140625" style="13"/>
    <col min="12289" max="12289" width="6.7109375" style="13" customWidth="1"/>
    <col min="12290" max="12290" width="45" style="13" customWidth="1"/>
    <col min="12291" max="12291" width="5.5703125" style="13" customWidth="1"/>
    <col min="12292" max="12293" width="15" style="13" customWidth="1"/>
    <col min="12294" max="12294" width="15.42578125" style="13" customWidth="1"/>
    <col min="12295" max="12544" width="9.140625" style="13"/>
    <col min="12545" max="12545" width="6.7109375" style="13" customWidth="1"/>
    <col min="12546" max="12546" width="45" style="13" customWidth="1"/>
    <col min="12547" max="12547" width="5.5703125" style="13" customWidth="1"/>
    <col min="12548" max="12549" width="15" style="13" customWidth="1"/>
    <col min="12550" max="12550" width="15.42578125" style="13" customWidth="1"/>
    <col min="12551" max="12800" width="9.140625" style="13"/>
    <col min="12801" max="12801" width="6.7109375" style="13" customWidth="1"/>
    <col min="12802" max="12802" width="45" style="13" customWidth="1"/>
    <col min="12803" max="12803" width="5.5703125" style="13" customWidth="1"/>
    <col min="12804" max="12805" width="15" style="13" customWidth="1"/>
    <col min="12806" max="12806" width="15.42578125" style="13" customWidth="1"/>
    <col min="12807" max="13056" width="9.140625" style="13"/>
    <col min="13057" max="13057" width="6.7109375" style="13" customWidth="1"/>
    <col min="13058" max="13058" width="45" style="13" customWidth="1"/>
    <col min="13059" max="13059" width="5.5703125" style="13" customWidth="1"/>
    <col min="13060" max="13061" width="15" style="13" customWidth="1"/>
    <col min="13062" max="13062" width="15.42578125" style="13" customWidth="1"/>
    <col min="13063" max="13312" width="9.140625" style="13"/>
    <col min="13313" max="13313" width="6.7109375" style="13" customWidth="1"/>
    <col min="13314" max="13314" width="45" style="13" customWidth="1"/>
    <col min="13315" max="13315" width="5.5703125" style="13" customWidth="1"/>
    <col min="13316" max="13317" width="15" style="13" customWidth="1"/>
    <col min="13318" max="13318" width="15.42578125" style="13" customWidth="1"/>
    <col min="13319" max="13568" width="9.140625" style="13"/>
    <col min="13569" max="13569" width="6.7109375" style="13" customWidth="1"/>
    <col min="13570" max="13570" width="45" style="13" customWidth="1"/>
    <col min="13571" max="13571" width="5.5703125" style="13" customWidth="1"/>
    <col min="13572" max="13573" width="15" style="13" customWidth="1"/>
    <col min="13574" max="13574" width="15.42578125" style="13" customWidth="1"/>
    <col min="13575" max="13824" width="9.140625" style="13"/>
    <col min="13825" max="13825" width="6.7109375" style="13" customWidth="1"/>
    <col min="13826" max="13826" width="45" style="13" customWidth="1"/>
    <col min="13827" max="13827" width="5.5703125" style="13" customWidth="1"/>
    <col min="13828" max="13829" width="15" style="13" customWidth="1"/>
    <col min="13830" max="13830" width="15.42578125" style="13" customWidth="1"/>
    <col min="13831" max="14080" width="9.140625" style="13"/>
    <col min="14081" max="14081" width="6.7109375" style="13" customWidth="1"/>
    <col min="14082" max="14082" width="45" style="13" customWidth="1"/>
    <col min="14083" max="14083" width="5.5703125" style="13" customWidth="1"/>
    <col min="14084" max="14085" width="15" style="13" customWidth="1"/>
    <col min="14086" max="14086" width="15.42578125" style="13" customWidth="1"/>
    <col min="14087" max="14336" width="9.140625" style="13"/>
    <col min="14337" max="14337" width="6.7109375" style="13" customWidth="1"/>
    <col min="14338" max="14338" width="45" style="13" customWidth="1"/>
    <col min="14339" max="14339" width="5.5703125" style="13" customWidth="1"/>
    <col min="14340" max="14341" width="15" style="13" customWidth="1"/>
    <col min="14342" max="14342" width="15.42578125" style="13" customWidth="1"/>
    <col min="14343" max="14592" width="9.140625" style="13"/>
    <col min="14593" max="14593" width="6.7109375" style="13" customWidth="1"/>
    <col min="14594" max="14594" width="45" style="13" customWidth="1"/>
    <col min="14595" max="14595" width="5.5703125" style="13" customWidth="1"/>
    <col min="14596" max="14597" width="15" style="13" customWidth="1"/>
    <col min="14598" max="14598" width="15.42578125" style="13" customWidth="1"/>
    <col min="14599" max="14848" width="9.140625" style="13"/>
    <col min="14849" max="14849" width="6.7109375" style="13" customWidth="1"/>
    <col min="14850" max="14850" width="45" style="13" customWidth="1"/>
    <col min="14851" max="14851" width="5.5703125" style="13" customWidth="1"/>
    <col min="14852" max="14853" width="15" style="13" customWidth="1"/>
    <col min="14854" max="14854" width="15.42578125" style="13" customWidth="1"/>
    <col min="14855" max="15104" width="9.140625" style="13"/>
    <col min="15105" max="15105" width="6.7109375" style="13" customWidth="1"/>
    <col min="15106" max="15106" width="45" style="13" customWidth="1"/>
    <col min="15107" max="15107" width="5.5703125" style="13" customWidth="1"/>
    <col min="15108" max="15109" width="15" style="13" customWidth="1"/>
    <col min="15110" max="15110" width="15.42578125" style="13" customWidth="1"/>
    <col min="15111" max="15360" width="9.140625" style="13"/>
    <col min="15361" max="15361" width="6.7109375" style="13" customWidth="1"/>
    <col min="15362" max="15362" width="45" style="13" customWidth="1"/>
    <col min="15363" max="15363" width="5.5703125" style="13" customWidth="1"/>
    <col min="15364" max="15365" width="15" style="13" customWidth="1"/>
    <col min="15366" max="15366" width="15.42578125" style="13" customWidth="1"/>
    <col min="15367" max="15616" width="9.140625" style="13"/>
    <col min="15617" max="15617" width="6.7109375" style="13" customWidth="1"/>
    <col min="15618" max="15618" width="45" style="13" customWidth="1"/>
    <col min="15619" max="15619" width="5.5703125" style="13" customWidth="1"/>
    <col min="15620" max="15621" width="15" style="13" customWidth="1"/>
    <col min="15622" max="15622" width="15.42578125" style="13" customWidth="1"/>
    <col min="15623" max="15872" width="9.140625" style="13"/>
    <col min="15873" max="15873" width="6.7109375" style="13" customWidth="1"/>
    <col min="15874" max="15874" width="45" style="13" customWidth="1"/>
    <col min="15875" max="15875" width="5.5703125" style="13" customWidth="1"/>
    <col min="15876" max="15877" width="15" style="13" customWidth="1"/>
    <col min="15878" max="15878" width="15.42578125" style="13" customWidth="1"/>
    <col min="15879" max="16128" width="9.140625" style="13"/>
    <col min="16129" max="16129" width="6.7109375" style="13" customWidth="1"/>
    <col min="16130" max="16130" width="45" style="13" customWidth="1"/>
    <col min="16131" max="16131" width="5.5703125" style="13" customWidth="1"/>
    <col min="16132" max="16133" width="15" style="13" customWidth="1"/>
    <col min="16134" max="16134" width="15.42578125" style="13" customWidth="1"/>
    <col min="16135" max="16384" width="9.140625" style="13"/>
  </cols>
  <sheetData>
    <row r="1" spans="2:11" ht="30" customHeight="1" x14ac:dyDescent="0.15">
      <c r="B1" s="99" t="s">
        <v>176</v>
      </c>
      <c r="C1" s="99"/>
      <c r="D1" s="99"/>
      <c r="E1" s="99"/>
      <c r="F1" s="99"/>
    </row>
    <row r="2" spans="2:11" ht="13.9" customHeight="1" x14ac:dyDescent="0.2">
      <c r="B2" s="14" t="s">
        <v>0</v>
      </c>
      <c r="C2" s="14"/>
      <c r="E2" s="16"/>
      <c r="F2" s="16" t="s">
        <v>1</v>
      </c>
      <c r="G2" s="14"/>
      <c r="H2" s="5" t="s">
        <v>170</v>
      </c>
      <c r="I2" s="14"/>
      <c r="J2" s="14"/>
      <c r="K2" s="16"/>
    </row>
    <row r="3" spans="2:11" s="17" customFormat="1" ht="54" customHeight="1" x14ac:dyDescent="0.15">
      <c r="B3" s="100"/>
      <c r="C3" s="101"/>
      <c r="D3" s="27">
        <v>2009</v>
      </c>
      <c r="E3" s="26">
        <v>2019</v>
      </c>
      <c r="F3" s="28">
        <v>2023</v>
      </c>
      <c r="G3" s="14"/>
      <c r="H3" s="14"/>
      <c r="I3" s="14"/>
      <c r="J3" s="14"/>
      <c r="K3" s="14"/>
    </row>
    <row r="4" spans="2:11" s="17" customFormat="1" ht="15" customHeight="1" x14ac:dyDescent="0.2">
      <c r="B4" s="29" t="s">
        <v>27</v>
      </c>
      <c r="C4" s="83"/>
      <c r="D4" s="84"/>
      <c r="E4" s="85"/>
      <c r="F4" s="85"/>
    </row>
    <row r="5" spans="2:11" s="70" customFormat="1" ht="15" customHeight="1" x14ac:dyDescent="0.2">
      <c r="B5" s="77" t="s">
        <v>28</v>
      </c>
      <c r="C5" s="85"/>
      <c r="D5" s="78">
        <v>40760</v>
      </c>
      <c r="E5" s="78">
        <f>SUM(E6:E7)</f>
        <v>36931</v>
      </c>
      <c r="F5" s="78">
        <f>SUM(F6:F7)</f>
        <v>34532.1</v>
      </c>
      <c r="G5" s="71"/>
    </row>
    <row r="6" spans="2:11" ht="15" customHeight="1" x14ac:dyDescent="0.2">
      <c r="B6" s="32" t="s">
        <v>4</v>
      </c>
      <c r="C6" s="85"/>
      <c r="D6" s="37">
        <v>19923</v>
      </c>
      <c r="E6" s="37">
        <v>18396</v>
      </c>
      <c r="F6" s="37">
        <v>17642.16</v>
      </c>
    </row>
    <row r="7" spans="2:11" ht="15" customHeight="1" x14ac:dyDescent="0.2">
      <c r="B7" s="32" t="s">
        <v>5</v>
      </c>
      <c r="C7" s="85"/>
      <c r="D7" s="37">
        <v>20837</v>
      </c>
      <c r="E7" s="37">
        <v>18535</v>
      </c>
      <c r="F7" s="37">
        <v>16889.939999999999</v>
      </c>
    </row>
    <row r="8" spans="2:11" ht="15" customHeight="1" x14ac:dyDescent="0.2">
      <c r="B8" s="77" t="s">
        <v>10</v>
      </c>
      <c r="C8" s="85"/>
      <c r="D8" s="34"/>
      <c r="E8" s="37"/>
      <c r="F8" s="37"/>
    </row>
    <row r="9" spans="2:11" ht="15" customHeight="1" x14ac:dyDescent="0.2">
      <c r="B9" s="32" t="s">
        <v>29</v>
      </c>
      <c r="C9" s="85"/>
      <c r="D9" s="34">
        <v>46</v>
      </c>
      <c r="E9" s="37">
        <v>50</v>
      </c>
      <c r="F9" s="37">
        <v>52</v>
      </c>
    </row>
    <row r="10" spans="2:11" ht="15" customHeight="1" x14ac:dyDescent="0.2">
      <c r="B10" s="32" t="s">
        <v>30</v>
      </c>
      <c r="C10" s="85"/>
      <c r="D10" s="37">
        <v>12873</v>
      </c>
      <c r="E10" s="37">
        <v>9083</v>
      </c>
      <c r="F10" s="37">
        <v>7541</v>
      </c>
    </row>
    <row r="11" spans="2:11" ht="15" customHeight="1" x14ac:dyDescent="0.2">
      <c r="B11" s="32" t="s">
        <v>31</v>
      </c>
      <c r="C11" s="85"/>
      <c r="D11" s="37">
        <v>5460</v>
      </c>
      <c r="E11" s="37">
        <v>4207</v>
      </c>
      <c r="F11" s="37">
        <v>3181</v>
      </c>
    </row>
    <row r="12" spans="2:11" ht="15" customHeight="1" x14ac:dyDescent="0.2">
      <c r="B12" s="32" t="s">
        <v>32</v>
      </c>
      <c r="C12" s="85"/>
      <c r="D12" s="37">
        <v>12542</v>
      </c>
      <c r="E12" s="37">
        <v>13361</v>
      </c>
      <c r="F12" s="37">
        <v>13183</v>
      </c>
    </row>
    <row r="13" spans="2:11" ht="15" customHeight="1" x14ac:dyDescent="0.2">
      <c r="B13" s="32" t="s">
        <v>14</v>
      </c>
      <c r="C13" s="85"/>
      <c r="D13" s="37">
        <v>9885</v>
      </c>
      <c r="E13" s="37">
        <v>10280</v>
      </c>
      <c r="F13" s="37">
        <v>10627</v>
      </c>
    </row>
    <row r="14" spans="2:11" ht="15" customHeight="1" x14ac:dyDescent="0.2">
      <c r="B14" s="77" t="s">
        <v>33</v>
      </c>
      <c r="C14" s="85"/>
      <c r="D14" s="34"/>
      <c r="E14" s="34"/>
      <c r="F14" s="34"/>
    </row>
    <row r="15" spans="2:11" ht="15" customHeight="1" x14ac:dyDescent="0.2">
      <c r="B15" s="32" t="s">
        <v>34</v>
      </c>
      <c r="C15" s="85"/>
      <c r="D15" s="37">
        <v>10817</v>
      </c>
      <c r="E15" s="37">
        <f>2769+2415</f>
        <v>5184</v>
      </c>
      <c r="F15" s="37">
        <f>2061.03+2207.93</f>
        <v>4268.96</v>
      </c>
    </row>
    <row r="16" spans="2:11" ht="15" customHeight="1" x14ac:dyDescent="0.2">
      <c r="B16" s="32" t="s">
        <v>35</v>
      </c>
      <c r="C16" s="85"/>
      <c r="D16" s="37">
        <v>23984</v>
      </c>
      <c r="E16" s="37">
        <v>22273</v>
      </c>
      <c r="F16" s="37">
        <f>11994.95+4652.43+3887.58</f>
        <v>20534.96</v>
      </c>
    </row>
    <row r="17" spans="2:6" ht="15" customHeight="1" x14ac:dyDescent="0.2">
      <c r="B17" s="32" t="s">
        <v>36</v>
      </c>
      <c r="C17" s="85"/>
      <c r="D17" s="37">
        <v>3796</v>
      </c>
      <c r="E17" s="37">
        <f>22+5794</f>
        <v>5816</v>
      </c>
      <c r="F17" s="37">
        <f>6.369+5878.43</f>
        <v>5884.799</v>
      </c>
    </row>
    <row r="18" spans="2:6" ht="15" customHeight="1" x14ac:dyDescent="0.2">
      <c r="B18" s="32" t="s">
        <v>37</v>
      </c>
      <c r="C18" s="85"/>
      <c r="D18" s="37">
        <v>2163</v>
      </c>
      <c r="E18" s="37">
        <f>873+3575</f>
        <v>4448</v>
      </c>
      <c r="F18" s="37">
        <f>45.85+3797.2</f>
        <v>3843.0499999999997</v>
      </c>
    </row>
    <row r="19" spans="2:6" ht="15" customHeight="1" x14ac:dyDescent="0.2">
      <c r="B19" s="77" t="s">
        <v>6</v>
      </c>
      <c r="C19" s="85"/>
      <c r="D19" s="34"/>
      <c r="E19" s="34"/>
      <c r="F19" s="34"/>
    </row>
    <row r="20" spans="2:6" ht="15" customHeight="1" x14ac:dyDescent="0.2">
      <c r="B20" s="32" t="s">
        <v>38</v>
      </c>
      <c r="C20" s="85"/>
      <c r="D20" s="37">
        <v>11065</v>
      </c>
      <c r="E20" s="37">
        <v>9328</v>
      </c>
      <c r="F20" s="37">
        <v>7728.42</v>
      </c>
    </row>
    <row r="21" spans="2:6" ht="15" customHeight="1" x14ac:dyDescent="0.2">
      <c r="B21" s="32" t="s">
        <v>39</v>
      </c>
      <c r="C21" s="85"/>
      <c r="D21" s="37">
        <v>29695</v>
      </c>
      <c r="E21" s="37">
        <f>SUM(E22:E24)</f>
        <v>27603</v>
      </c>
      <c r="F21" s="37">
        <f>SUM(F22:F24)</f>
        <v>26803.68</v>
      </c>
    </row>
    <row r="22" spans="2:6" ht="15" customHeight="1" x14ac:dyDescent="0.2">
      <c r="B22" s="80" t="s">
        <v>7</v>
      </c>
      <c r="C22" s="85"/>
      <c r="D22" s="37">
        <v>19780</v>
      </c>
      <c r="E22" s="37">
        <f>14097+7253</f>
        <v>21350</v>
      </c>
      <c r="F22" s="37">
        <f>14528.39+7375.44</f>
        <v>21903.829999999998</v>
      </c>
    </row>
    <row r="23" spans="2:6" ht="15" customHeight="1" x14ac:dyDescent="0.2">
      <c r="B23" s="80" t="s">
        <v>8</v>
      </c>
      <c r="C23" s="85"/>
      <c r="D23" s="37">
        <v>7741</v>
      </c>
      <c r="E23" s="37">
        <f>3709+1629</f>
        <v>5338</v>
      </c>
      <c r="F23" s="37">
        <f>2083.46+1895.58</f>
        <v>3979.04</v>
      </c>
    </row>
    <row r="24" spans="2:6" ht="15" customHeight="1" x14ac:dyDescent="0.2">
      <c r="B24" s="80" t="s">
        <v>9</v>
      </c>
      <c r="C24" s="85"/>
      <c r="D24" s="37">
        <v>2174</v>
      </c>
      <c r="E24" s="37">
        <v>915</v>
      </c>
      <c r="F24" s="37">
        <v>920.81</v>
      </c>
    </row>
    <row r="25" spans="2:6" ht="15" customHeight="1" x14ac:dyDescent="0.2">
      <c r="B25" s="86"/>
      <c r="C25" s="87"/>
      <c r="D25" s="34"/>
      <c r="E25" s="37"/>
      <c r="F25" s="37"/>
    </row>
    <row r="26" spans="2:6" ht="15" customHeight="1" x14ac:dyDescent="0.2">
      <c r="B26" s="74" t="s">
        <v>40</v>
      </c>
      <c r="C26" s="85"/>
      <c r="D26" s="34"/>
      <c r="E26" s="37"/>
      <c r="F26" s="37"/>
    </row>
    <row r="27" spans="2:6" s="70" customFormat="1" ht="15" customHeight="1" x14ac:dyDescent="0.2">
      <c r="B27" s="77" t="s">
        <v>28</v>
      </c>
      <c r="C27" s="85"/>
      <c r="D27" s="37">
        <v>13514</v>
      </c>
      <c r="E27" s="37">
        <f>SUM(E28:E29)</f>
        <v>13340</v>
      </c>
      <c r="F27" s="37">
        <f>SUM(F28:F29)</f>
        <v>12007.75</v>
      </c>
    </row>
    <row r="28" spans="2:6" ht="15" customHeight="1" x14ac:dyDescent="0.2">
      <c r="B28" s="32" t="s">
        <v>4</v>
      </c>
      <c r="C28" s="85"/>
      <c r="D28" s="37">
        <v>7118</v>
      </c>
      <c r="E28" s="37">
        <v>7370</v>
      </c>
      <c r="F28" s="37">
        <v>6709.42</v>
      </c>
    </row>
    <row r="29" spans="2:6" ht="15" customHeight="1" x14ac:dyDescent="0.2">
      <c r="B29" s="32" t="s">
        <v>5</v>
      </c>
      <c r="C29" s="85"/>
      <c r="D29" s="37">
        <v>6396</v>
      </c>
      <c r="E29" s="37">
        <v>5970</v>
      </c>
      <c r="F29" s="37">
        <v>5298.33</v>
      </c>
    </row>
    <row r="30" spans="2:6" ht="15" customHeight="1" x14ac:dyDescent="0.2">
      <c r="B30" s="77" t="s">
        <v>10</v>
      </c>
      <c r="C30" s="85"/>
      <c r="D30" s="34"/>
      <c r="E30" s="34"/>
      <c r="F30" s="34"/>
    </row>
    <row r="31" spans="2:6" ht="15" customHeight="1" x14ac:dyDescent="0.2">
      <c r="B31" s="32" t="s">
        <v>29</v>
      </c>
      <c r="C31" s="85"/>
      <c r="D31" s="34">
        <v>60</v>
      </c>
      <c r="E31" s="37">
        <v>61.92</v>
      </c>
      <c r="F31" s="37">
        <v>64.03</v>
      </c>
    </row>
    <row r="32" spans="2:6" ht="15" customHeight="1" x14ac:dyDescent="0.2">
      <c r="B32" s="32" t="s">
        <v>30</v>
      </c>
      <c r="C32" s="85"/>
      <c r="D32" s="34">
        <v>433</v>
      </c>
      <c r="E32" s="37">
        <f>42+353</f>
        <v>395</v>
      </c>
      <c r="F32" s="37">
        <v>206.91</v>
      </c>
    </row>
    <row r="33" spans="2:11" ht="15" customHeight="1" x14ac:dyDescent="0.2">
      <c r="B33" s="32" t="s">
        <v>31</v>
      </c>
      <c r="C33" s="85"/>
      <c r="D33" s="37">
        <v>1620</v>
      </c>
      <c r="E33" s="37">
        <v>1183</v>
      </c>
      <c r="F33" s="37">
        <v>635.58000000000004</v>
      </c>
    </row>
    <row r="34" spans="2:11" ht="15" customHeight="1" x14ac:dyDescent="0.2">
      <c r="B34" s="32" t="s">
        <v>32</v>
      </c>
      <c r="C34" s="85"/>
      <c r="D34" s="37">
        <v>5929</v>
      </c>
      <c r="E34" s="37">
        <f>2597+3239</f>
        <v>5836</v>
      </c>
      <c r="F34" s="37">
        <f>2110.31+3192.21</f>
        <v>5302.52</v>
      </c>
    </row>
    <row r="35" spans="2:11" ht="15" customHeight="1" x14ac:dyDescent="0.2">
      <c r="B35" s="32" t="s">
        <v>14</v>
      </c>
      <c r="C35" s="85"/>
      <c r="D35" s="37">
        <v>5532</v>
      </c>
      <c r="E35" s="37">
        <v>5926</v>
      </c>
      <c r="F35" s="37">
        <v>5862.74</v>
      </c>
    </row>
    <row r="36" spans="2:11" ht="15" customHeight="1" x14ac:dyDescent="0.2">
      <c r="B36" s="77" t="s">
        <v>33</v>
      </c>
      <c r="C36" s="85"/>
      <c r="D36" s="34"/>
      <c r="E36" s="34"/>
      <c r="F36" s="34"/>
      <c r="I36" s="18"/>
    </row>
    <row r="37" spans="2:11" ht="15" customHeight="1" x14ac:dyDescent="0.2">
      <c r="B37" s="32" t="s">
        <v>34</v>
      </c>
      <c r="C37" s="85"/>
      <c r="D37" s="37">
        <v>4217</v>
      </c>
      <c r="E37" s="37">
        <f>838+1038</f>
        <v>1876</v>
      </c>
      <c r="F37" s="37">
        <f>754.31+557.2</f>
        <v>1311.51</v>
      </c>
      <c r="G37" s="19"/>
      <c r="H37" s="82"/>
      <c r="I37" s="82"/>
    </row>
    <row r="38" spans="2:11" ht="15" customHeight="1" x14ac:dyDescent="0.2">
      <c r="B38" s="32" t="s">
        <v>35</v>
      </c>
      <c r="C38" s="85"/>
      <c r="D38" s="37">
        <v>8451</v>
      </c>
      <c r="E38" s="37">
        <f>6300+1786+1220</f>
        <v>9306</v>
      </c>
      <c r="F38" s="37">
        <f>5946.82+1763.59+875.31</f>
        <v>8585.7199999999993</v>
      </c>
      <c r="G38" s="19"/>
      <c r="H38" s="82"/>
      <c r="I38" s="82"/>
    </row>
    <row r="39" spans="2:11" ht="15" customHeight="1" x14ac:dyDescent="0.2">
      <c r="B39" s="32" t="s">
        <v>36</v>
      </c>
      <c r="C39" s="85"/>
      <c r="D39" s="37">
        <v>473</v>
      </c>
      <c r="E39" s="37">
        <v>1223</v>
      </c>
      <c r="F39" s="37">
        <v>1097.1220382359998</v>
      </c>
      <c r="G39" s="19"/>
      <c r="H39" s="82"/>
      <c r="I39" s="82"/>
    </row>
    <row r="40" spans="2:11" ht="15" customHeight="1" x14ac:dyDescent="0.2">
      <c r="B40" s="32" t="s">
        <v>37</v>
      </c>
      <c r="C40" s="85"/>
      <c r="D40" s="37">
        <v>373</v>
      </c>
      <c r="E40" s="34">
        <f>889+46</f>
        <v>935</v>
      </c>
      <c r="F40" s="37">
        <f>996.51+16.88</f>
        <v>1013.39</v>
      </c>
      <c r="G40" s="19"/>
      <c r="H40" s="82"/>
      <c r="I40" s="82"/>
    </row>
    <row r="41" spans="2:11" ht="15" customHeight="1" x14ac:dyDescent="0.2">
      <c r="B41" s="77" t="s">
        <v>41</v>
      </c>
      <c r="C41" s="85"/>
      <c r="D41" s="34"/>
      <c r="E41" s="34"/>
      <c r="F41" s="34"/>
    </row>
    <row r="42" spans="2:11" ht="15" customHeight="1" x14ac:dyDescent="0.2">
      <c r="B42" s="32" t="s">
        <v>7</v>
      </c>
      <c r="C42" s="85"/>
      <c r="D42" s="37">
        <v>7204</v>
      </c>
      <c r="E42" s="37">
        <f>5576+3798</f>
        <v>9374</v>
      </c>
      <c r="F42" s="37">
        <f>4561.7+4175.27</f>
        <v>8736.9700000000012</v>
      </c>
      <c r="I42" s="82"/>
      <c r="K42" s="82"/>
    </row>
    <row r="43" spans="2:11" ht="15" customHeight="1" x14ac:dyDescent="0.2">
      <c r="B43" s="32" t="s">
        <v>8</v>
      </c>
      <c r="C43" s="85"/>
      <c r="D43" s="37">
        <v>4790</v>
      </c>
      <c r="E43" s="37">
        <f>2223+1097</f>
        <v>3320</v>
      </c>
      <c r="F43" s="37">
        <f>1398.2+1213.73</f>
        <v>2611.9300000000003</v>
      </c>
      <c r="I43" s="82"/>
      <c r="K43" s="82"/>
    </row>
    <row r="44" spans="2:11" ht="15" customHeight="1" x14ac:dyDescent="0.2">
      <c r="B44" s="32" t="s">
        <v>9</v>
      </c>
      <c r="C44" s="85"/>
      <c r="D44" s="37">
        <v>1520</v>
      </c>
      <c r="E44" s="37">
        <v>646</v>
      </c>
      <c r="F44" s="37">
        <v>658.85</v>
      </c>
      <c r="I44" s="82"/>
      <c r="K44" s="82"/>
    </row>
    <row r="46" spans="2:11" ht="3" customHeight="1" x14ac:dyDescent="0.15">
      <c r="B46" s="20"/>
      <c r="C46" s="20"/>
      <c r="D46" s="20"/>
      <c r="E46" s="20"/>
      <c r="F46" s="20"/>
    </row>
    <row r="47" spans="2:11" ht="4.5" customHeight="1" x14ac:dyDescent="0.15">
      <c r="B47" s="21"/>
      <c r="C47" s="21"/>
      <c r="D47" s="21"/>
      <c r="E47" s="22"/>
      <c r="F47" s="22"/>
      <c r="G47" s="22"/>
      <c r="H47" s="22"/>
      <c r="I47" s="22"/>
      <c r="J47" s="22"/>
      <c r="K47" s="22"/>
    </row>
    <row r="48" spans="2:11" ht="12.75" customHeight="1" x14ac:dyDescent="0.15">
      <c r="B48" s="98" t="s">
        <v>179</v>
      </c>
      <c r="C48" s="98"/>
      <c r="D48" s="98"/>
      <c r="E48" s="98"/>
      <c r="F48" s="98"/>
    </row>
    <row r="49" spans="2:11" ht="12.75" customHeight="1" x14ac:dyDescent="0.15">
      <c r="B49" s="97" t="s">
        <v>183</v>
      </c>
      <c r="C49" s="97"/>
      <c r="D49" s="97"/>
      <c r="E49" s="97"/>
      <c r="F49" s="97"/>
      <c r="G49" s="24"/>
      <c r="H49" s="24"/>
      <c r="I49" s="24"/>
      <c r="J49" s="24"/>
      <c r="K49" s="24"/>
    </row>
    <row r="50" spans="2:11" x14ac:dyDescent="0.15">
      <c r="B50" s="14"/>
      <c r="C50" s="14"/>
      <c r="D50" s="14"/>
      <c r="E50" s="23"/>
      <c r="F50" s="24"/>
      <c r="G50" s="24"/>
      <c r="H50" s="24"/>
      <c r="I50" s="24"/>
      <c r="J50" s="24"/>
      <c r="K50" s="24"/>
    </row>
    <row r="51" spans="2:11" ht="15" customHeight="1" x14ac:dyDescent="0.15">
      <c r="B51" s="73"/>
      <c r="C51" s="73"/>
      <c r="D51" s="73"/>
      <c r="E51" s="73"/>
      <c r="F51" s="73"/>
      <c r="G51" s="73"/>
      <c r="H51" s="73"/>
      <c r="I51" s="14"/>
      <c r="J51" s="14"/>
      <c r="K51" s="14"/>
    </row>
    <row r="52" spans="2:11" x14ac:dyDescent="0.15">
      <c r="E52" s="15"/>
    </row>
  </sheetData>
  <mergeCells count="4">
    <mergeCell ref="B3:C3"/>
    <mergeCell ref="B1:F1"/>
    <mergeCell ref="B48:F48"/>
    <mergeCell ref="B49:F49"/>
  </mergeCells>
  <hyperlinks>
    <hyperlink ref="H2" location="Indice!A1" tooltip="(voltar ao índice)" display="Indice!A1" xr:uid="{DFDBDE9D-748E-4758-93AE-98206BF604B8}"/>
  </hyperlinks>
  <printOptions horizontalCentered="1"/>
  <pageMargins left="0.47244094488188981" right="0.47244094488188981" top="0.6692913385826772" bottom="0.6692913385826772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Indice</vt:lpstr>
      <vt:lpstr>Sinais_convencionais</vt:lpstr>
      <vt:lpstr>UtilizaçãoTerras</vt:lpstr>
      <vt:lpstr>Exploração UTA</vt:lpstr>
      <vt:lpstr>MOA UTA</vt:lpstr>
      <vt:lpstr>População Agrícola</vt:lpstr>
      <vt:lpstr>'Exploração UTA'!Área_de_Impressão</vt:lpstr>
      <vt:lpstr>Indice!Área_de_Impressão</vt:lpstr>
      <vt:lpstr>'MOA UTA'!Área_de_Impressão</vt:lpstr>
      <vt:lpstr>'População Agrícola'!Área_de_Impressão</vt:lpstr>
      <vt:lpstr>Sinais_convencionais!Área_de_Impressão</vt:lpstr>
      <vt:lpstr>UtilizaçãoTerras!Área_de_Impressão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Óscar Nascimento</dc:creator>
  <cp:lastModifiedBy>Jesus Costa</cp:lastModifiedBy>
  <cp:lastPrinted>2024-12-12T08:22:39Z</cp:lastPrinted>
  <dcterms:created xsi:type="dcterms:W3CDTF">2015-06-05T18:17:20Z</dcterms:created>
  <dcterms:modified xsi:type="dcterms:W3CDTF">2024-12-12T08:22:47Z</dcterms:modified>
</cp:coreProperties>
</file>