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elsa.janes\Desktop\CONST_2020\AQ_RESID\"/>
    </mc:Choice>
  </mc:AlternateContent>
  <xr:revisionPtr revIDLastSave="0" documentId="13_ncr:1_{9AE0F5FB-B941-4CB4-B650-580D6A7CC3A5}" xr6:coauthVersionLast="47" xr6:coauthVersionMax="47" xr10:uidLastSave="{00000000-0000-0000-0000-000000000000}"/>
  <bookViews>
    <workbookView xWindow="19080" yWindow="-930" windowWidth="29040" windowHeight="15840" tabRatio="807" xr2:uid="{00000000-000D-0000-FFFF-FFFF00000000}"/>
  </bookViews>
  <sheets>
    <sheet name="Índice" sheetId="90" r:id="rId1"/>
    <sheet name="1" sheetId="83" r:id="rId2"/>
    <sheet name="2" sheetId="86" r:id="rId3"/>
    <sheet name="3" sheetId="87" r:id="rId4"/>
    <sheet name="4" sheetId="88" r:id="rId5"/>
    <sheet name="5" sheetId="89" r:id="rId6"/>
  </sheets>
  <externalReferences>
    <externalReference r:id="rId7"/>
    <externalReference r:id="rId8"/>
  </externalReferences>
  <definedNames>
    <definedName name="adr" localSheetId="2">[1]Cart1!#REF!</definedName>
    <definedName name="adr" localSheetId="3">[1]Cart1!#REF!</definedName>
    <definedName name="adr" localSheetId="4">[1]Cart1!#REF!</definedName>
    <definedName name="adr" localSheetId="5">[1]Cart1!#REF!</definedName>
    <definedName name="adr">[1]Cart1!#REF!</definedName>
    <definedName name="drf" localSheetId="2">[1]Cart1!#REF!</definedName>
    <definedName name="drf" localSheetId="3">[1]Cart1!#REF!</definedName>
    <definedName name="drf" localSheetId="4">[1]Cart1!#REF!</definedName>
    <definedName name="drf" localSheetId="5">[1]Cart1!#REF!</definedName>
    <definedName name="drf">[1]Cart1!#REF!</definedName>
    <definedName name="_xlnm.Print_Area" localSheetId="1">'1'!$B$1:$AB$12</definedName>
    <definedName name="_xlnm.Print_Area" localSheetId="2">'2'!$B$1:$T$12</definedName>
    <definedName name="Quad3_rácio1" localSheetId="1">[2]Cart1!#REF!</definedName>
    <definedName name="Quad3_rácio1" localSheetId="2">[2]Cart1!#REF!</definedName>
    <definedName name="Quad3_rácio1" localSheetId="3">[2]Cart1!#REF!</definedName>
    <definedName name="Quad3_rácio1" localSheetId="4">[2]Cart1!#REF!</definedName>
    <definedName name="Quad3_rácio1" localSheetId="5">[2]Cart1!#REF!</definedName>
    <definedName name="Quad3_rácio1">[1]Cart1!#REF!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8" i="89" l="1"/>
  <c r="AU9" i="89"/>
  <c r="AU10" i="89"/>
  <c r="AU11" i="89"/>
  <c r="AU12" i="89"/>
  <c r="AU13" i="89"/>
  <c r="AU14" i="89"/>
  <c r="AU15" i="89"/>
  <c r="AU16" i="89"/>
  <c r="AU17" i="89"/>
  <c r="AU7" i="89"/>
  <c r="AU6" i="89"/>
  <c r="J6" i="87"/>
  <c r="I6" i="87"/>
  <c r="Z6" i="83"/>
  <c r="AA6" i="83"/>
  <c r="AB6" i="83"/>
  <c r="AP17" i="89"/>
  <c r="AP16" i="89"/>
  <c r="AP15" i="89"/>
  <c r="AP14" i="89"/>
  <c r="AP13" i="89"/>
  <c r="AP12" i="89"/>
  <c r="AP11" i="89"/>
  <c r="AP10" i="89"/>
  <c r="AP9" i="89"/>
  <c r="AP8" i="89"/>
  <c r="AP7" i="89"/>
  <c r="AP6" i="89"/>
  <c r="R7" i="86" l="1"/>
  <c r="S7" i="86"/>
  <c r="T7" i="86"/>
  <c r="R8" i="86"/>
  <c r="S8" i="86"/>
  <c r="T8" i="86"/>
  <c r="R9" i="86"/>
  <c r="S9" i="86"/>
  <c r="T9" i="86"/>
  <c r="R10" i="86"/>
  <c r="S10" i="86"/>
  <c r="T10" i="86"/>
  <c r="T6" i="86"/>
  <c r="S6" i="86"/>
  <c r="R6" i="86"/>
  <c r="V7" i="86"/>
  <c r="V8" i="86"/>
  <c r="V9" i="86"/>
  <c r="V10" i="86"/>
  <c r="V6" i="86"/>
  <c r="U7" i="86"/>
  <c r="U8" i="86"/>
  <c r="U9" i="86"/>
  <c r="U10" i="86"/>
  <c r="U6" i="86"/>
  <c r="AB10" i="83"/>
  <c r="AA10" i="83"/>
  <c r="AB9" i="83"/>
  <c r="AA9" i="83"/>
  <c r="AB8" i="83"/>
  <c r="AA8" i="83"/>
  <c r="AB7" i="83"/>
  <c r="AA7" i="83"/>
  <c r="Z10" i="83"/>
  <c r="Z9" i="83"/>
  <c r="Z8" i="83"/>
  <c r="Z7" i="83"/>
  <c r="AK17" i="89" l="1"/>
  <c r="AK16" i="89"/>
  <c r="AK15" i="89"/>
  <c r="AK14" i="89"/>
  <c r="AK13" i="89"/>
  <c r="AK12" i="89"/>
  <c r="AK11" i="89"/>
  <c r="AK10" i="89"/>
  <c r="AK9" i="89"/>
  <c r="AK8" i="89"/>
  <c r="AK7" i="89"/>
  <c r="AK6" i="89"/>
  <c r="J8" i="87"/>
  <c r="I8" i="87"/>
  <c r="J7" i="87"/>
  <c r="I7" i="87"/>
  <c r="E6" i="89" l="1"/>
  <c r="F6" i="89"/>
  <c r="G6" i="89" s="1"/>
  <c r="L6" i="89"/>
  <c r="Q6" i="89"/>
  <c r="V6" i="89"/>
  <c r="AA6" i="89"/>
  <c r="G7" i="89"/>
  <c r="L7" i="89"/>
  <c r="Q7" i="89"/>
  <c r="V7" i="89"/>
  <c r="AA7" i="89"/>
  <c r="G8" i="89"/>
  <c r="L8" i="89"/>
  <c r="Q8" i="89"/>
  <c r="V8" i="89"/>
  <c r="AA8" i="89"/>
  <c r="G9" i="89"/>
  <c r="L9" i="89"/>
  <c r="Q9" i="89"/>
  <c r="V9" i="89"/>
  <c r="AA9" i="89"/>
  <c r="G10" i="89"/>
  <c r="L10" i="89"/>
  <c r="V10" i="89"/>
  <c r="G11" i="89"/>
  <c r="L11" i="89"/>
  <c r="V11" i="89"/>
  <c r="AA11" i="89"/>
  <c r="G12" i="89"/>
  <c r="Q12" i="89"/>
  <c r="G13" i="89"/>
  <c r="L13" i="89"/>
  <c r="Q13" i="89"/>
  <c r="V13" i="89"/>
  <c r="AA13" i="89"/>
  <c r="G14" i="89"/>
  <c r="L14" i="89"/>
  <c r="Q14" i="89"/>
  <c r="V14" i="89"/>
  <c r="AA14" i="89"/>
  <c r="G15" i="89"/>
  <c r="Q15" i="89"/>
  <c r="AA15" i="89"/>
  <c r="G16" i="89"/>
  <c r="L16" i="89"/>
  <c r="Q16" i="89"/>
  <c r="V16" i="89"/>
  <c r="AA16" i="89"/>
  <c r="G17" i="89"/>
  <c r="L17" i="89"/>
  <c r="Q17" i="89"/>
  <c r="V17" i="89"/>
  <c r="AA17" i="89"/>
</calcChain>
</file>

<file path=xl/sharedStrings.xml><?xml version="1.0" encoding="utf-8"?>
<sst xmlns="http://schemas.openxmlformats.org/spreadsheetml/2006/main" count="298" uniqueCount="166">
  <si>
    <t>Total</t>
  </si>
  <si>
    <t>Tipo de prédio</t>
  </si>
  <si>
    <r>
      <t>Valor total 
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</si>
  <si>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Valor total</t>
  </si>
  <si>
    <t>Valor médio</t>
  </si>
  <si>
    <t xml:space="preserve">  Urbanos</t>
  </si>
  <si>
    <t xml:space="preserve">    Em propriedade horizontal</t>
  </si>
  <si>
    <t xml:space="preserve">  Rústicos</t>
  </si>
  <si>
    <t xml:space="preserve">  Mistos</t>
  </si>
  <si>
    <t>Valor médio
(€)</t>
  </si>
  <si>
    <t>Ano</t>
  </si>
  <si>
    <t>1º</t>
  </si>
  <si>
    <t>2º</t>
  </si>
  <si>
    <t>3º</t>
  </si>
  <si>
    <t>4º</t>
  </si>
  <si>
    <t>5º</t>
  </si>
  <si>
    <t>Região NUTS III</t>
  </si>
  <si>
    <t>Reg. Aut. Madeira</t>
  </si>
  <si>
    <t>Total dos 5 principais</t>
  </si>
  <si>
    <t>Total de imóveis adquiridos por não residentes</t>
  </si>
  <si>
    <t>% do valor dos imóveis adquiridos por não residentes, face ao valor total dos imóveis transacionados</t>
  </si>
  <si>
    <r>
      <t>Valor total dos imóveis transacionados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</si>
  <si>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r>
      <t>Valor dos imóveis adquiridos por não residentes (10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€)</t>
    </r>
  </si>
  <si>
    <t>Ordenação</t>
  </si>
  <si>
    <t>6º</t>
  </si>
  <si>
    <t>7º</t>
  </si>
  <si>
    <t>8º</t>
  </si>
  <si>
    <t>9º</t>
  </si>
  <si>
    <t>10º</t>
  </si>
  <si>
    <t>Total dos 10 principais</t>
  </si>
  <si>
    <t>Alemanha (2,5%)</t>
  </si>
  <si>
    <t>…</t>
  </si>
  <si>
    <t>Venezuela (20,5%)</t>
  </si>
  <si>
    <t>Reino Unido (18,2%)</t>
  </si>
  <si>
    <t>França (11,5%)</t>
  </si>
  <si>
    <t>68,3%</t>
  </si>
  <si>
    <t>86,9%</t>
  </si>
  <si>
    <t>Estados Unidos (6,3%)</t>
  </si>
  <si>
    <t>Rússia (6,0%)</t>
  </si>
  <si>
    <t>Alemanha (2,7%)</t>
  </si>
  <si>
    <t>Luxemburgo (1,9%)</t>
  </si>
  <si>
    <t>71,6%</t>
  </si>
  <si>
    <t>84,3%</t>
  </si>
  <si>
    <t>Venezuela (33,4%)</t>
  </si>
  <si>
    <t>Reino Unido (14,2%)</t>
  </si>
  <si>
    <t>Rússia (11,2%)</t>
  </si>
  <si>
    <t>África do Sul (9,3%)</t>
  </si>
  <si>
    <t>França (3,6%)</t>
  </si>
  <si>
    <t>Suíça (3,3%)</t>
  </si>
  <si>
    <t>Áustria (3,2%)</t>
  </si>
  <si>
    <t>Brasil (1,9%)</t>
  </si>
  <si>
    <t>Itália (1,8%)</t>
  </si>
  <si>
    <t>88,2%</t>
  </si>
  <si>
    <t>68,4%</t>
  </si>
  <si>
    <t>Reino Unido (36,1%)</t>
  </si>
  <si>
    <t>África do Sul (10,3%)</t>
  </si>
  <si>
    <t>Rússia (8,3%)</t>
  </si>
  <si>
    <t>Venezuela (7,1%)</t>
  </si>
  <si>
    <t>França (6,5%)</t>
  </si>
  <si>
    <t>Suíça (5,5%)</t>
  </si>
  <si>
    <t>Alemanha (5,1%)</t>
  </si>
  <si>
    <t>Polónia (2,0%)</t>
  </si>
  <si>
    <t>França (20,6%)</t>
  </si>
  <si>
    <t>Reino Unido (17,0%)</t>
  </si>
  <si>
    <t>Venezuela (10,2%)</t>
  </si>
  <si>
    <t>África do Sul (8,6%)</t>
  </si>
  <si>
    <t>Alemanha (5,7%)</t>
  </si>
  <si>
    <t>62,0%</t>
  </si>
  <si>
    <t>78,9%</t>
  </si>
  <si>
    <t>Suíça (3,5%)</t>
  </si>
  <si>
    <t>Rússia  (3,5%)</t>
  </si>
  <si>
    <t>Estados Unidos (2,6%)</t>
  </si>
  <si>
    <t>67,0%</t>
  </si>
  <si>
    <t>86,6%</t>
  </si>
  <si>
    <t>Alemanha (23,2%)</t>
  </si>
  <si>
    <t>Reino Unido (21,2%)</t>
  </si>
  <si>
    <t>Rússia (8,9%)</t>
  </si>
  <si>
    <t>França (7,0%)</t>
  </si>
  <si>
    <t>África do Sul (6,7%)</t>
  </si>
  <si>
    <t>Países Baixos (6,4%)</t>
  </si>
  <si>
    <t>Venezuela (3,9%)</t>
  </si>
  <si>
    <t>Suécia (3,5%)</t>
  </si>
  <si>
    <t>Estados Unidos (3,0%)</t>
  </si>
  <si>
    <t>Bulgária (2,8%)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</si>
  <si>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</si>
  <si>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</si>
  <si>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</si>
  <si>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</si>
  <si>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</si>
  <si>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</si>
  <si>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</si>
  <si>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</si>
  <si>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</si>
  <si>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</si>
  <si>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Imóveis adquiridos por não residentes, com valor unitário ≥500.000€</t>
  </si>
  <si>
    <t>Calheta</t>
  </si>
  <si>
    <t>(Voltar ao Índice)</t>
  </si>
  <si>
    <t>Reino Unido (23,0%)</t>
  </si>
  <si>
    <t>Alemanha (14,5%)</t>
  </si>
  <si>
    <t>França (10,6%)</t>
  </si>
  <si>
    <t>África do Sul (...)</t>
  </si>
  <si>
    <t>África do Sul (10,5%)</t>
  </si>
  <si>
    <t>Estónia (...)</t>
  </si>
  <si>
    <t>Venezuela (10,4%)</t>
  </si>
  <si>
    <t>68,9%</t>
  </si>
  <si>
    <t>Hong Kong (...)</t>
  </si>
  <si>
    <t>Suíça (5,7%)</t>
  </si>
  <si>
    <t>Rússia (4,8%)</t>
  </si>
  <si>
    <t>Suécia (...)</t>
  </si>
  <si>
    <t>Ucrânia (...)</t>
  </si>
  <si>
    <t>Brasil (...)</t>
  </si>
  <si>
    <t>Luxemburgo (...)</t>
  </si>
  <si>
    <t>Países Baixos (2,1%)</t>
  </si>
  <si>
    <t>86,8%</t>
  </si>
  <si>
    <t>Peso dos imóveis com valor unitário ≥500.000€, no total dos imóveis adquiridos por não residentes (%)</t>
  </si>
  <si>
    <t>Peso das aquisições de não residentes no total da região (%)</t>
  </si>
  <si>
    <t>N.º</t>
  </si>
  <si>
    <t>N.º total de imóveis transacionados</t>
  </si>
  <si>
    <t>N.º de imóveis adquiridos por não residentes</t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</si>
  <si>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Direção-Geral da Política de Justiça do Ministério da Justiça.</t>
    </r>
  </si>
  <si>
    <r>
      <rPr>
        <b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Direção-Geral da Política de Justiça do Ministério da Justiça. </t>
    </r>
  </si>
  <si>
    <r>
      <t xml:space="preserve">Sinal convencional: </t>
    </r>
    <r>
      <rPr>
        <sz val="7"/>
        <color theme="1"/>
        <rFont val="Arial"/>
        <family val="2"/>
      </rPr>
      <t>… - Valor confidencial.</t>
    </r>
  </si>
  <si>
    <t>AQUISIÇÃO DE IMÓVEIS POR NÃO RESIDENTES - Série retrospetiva</t>
  </si>
  <si>
    <t>Alemanha (21,9%)</t>
  </si>
  <si>
    <t>Reino Unido (19,3%)</t>
  </si>
  <si>
    <t>França (9,7%)</t>
  </si>
  <si>
    <t>África do Sul (8,9%)</t>
  </si>
  <si>
    <t>Suíça (6,1%)</t>
  </si>
  <si>
    <t>Venezuela (5,4%)</t>
  </si>
  <si>
    <t>Estados Unidos (3,2%)</t>
  </si>
  <si>
    <t>Espanha (3,1%)</t>
  </si>
  <si>
    <t>Rússia (2,7%)</t>
  </si>
  <si>
    <t>Bélgica (2,2%)</t>
  </si>
  <si>
    <t>65,9%</t>
  </si>
  <si>
    <t>82,6%</t>
  </si>
  <si>
    <t>Reino Unido (20,0%)</t>
  </si>
  <si>
    <t>Alemanha (19,2%)</t>
  </si>
  <si>
    <t>França (11,3%)</t>
  </si>
  <si>
    <t>África do Sul (6,3%)</t>
  </si>
  <si>
    <t>Suíça (5,1%)</t>
  </si>
  <si>
    <t>Bélgica (3,9%)</t>
  </si>
  <si>
    <t>Estados Unidos (3,7%)</t>
  </si>
  <si>
    <t>Roménia (3,7%)</t>
  </si>
  <si>
    <t>Suécia (3,6%)</t>
  </si>
  <si>
    <t>Espanha (3,3%)</t>
  </si>
  <si>
    <t>61,9%</t>
  </si>
  <si>
    <t>80,2%</t>
  </si>
  <si>
    <t>Variação 2020/2019 (%)</t>
  </si>
  <si>
    <t>1 - Imóveis Transacionados, Segundo o Tipo de Prédio, na Região Autónoma da Madeira - 2012-2020</t>
  </si>
  <si>
    <t>Peso dos não residentes no total (%) - 2020</t>
  </si>
  <si>
    <t>2 - Imóveis Adquiridos por não Residentes Estrangeiros, segundo o Tipo de Prédio, na Região Autónoma da Madeira - 2016-2020</t>
  </si>
  <si>
    <t>3 - Imóveis Adquiridos por não Residentes Estrangeiros, por Escalão de Valor Unitário, na Região Autónoma da Madeira - 2012-2020</t>
  </si>
  <si>
    <t>4 - Principais Países de Residência dos Compradores não Residentes Estrangeiros, em Valor Transacionado (e Peso no Total das Aquisições de não Residentes Estrangeiros), na Região Autónoma da Madeira - 2012-2020</t>
  </si>
  <si>
    <t>5 - Imóveis Transacionados, Total e Adquiridos por não Residentes Estrangeiros, por Município - 2012-2020</t>
  </si>
  <si>
    <t>4 - Principais Países de Residência dos Compradores não Residentes Estrangeiros, em Valor Transacionado (e Peso no Total das Aquisições de não Residentes), na Região Autónoma da Madeira - 2012-2020</t>
  </si>
  <si>
    <t>61,8%</t>
  </si>
  <si>
    <t>78,2%</t>
  </si>
  <si>
    <t>Alemanha (22,1%)</t>
  </si>
  <si>
    <t>Reino Unido (20,8%)</t>
  </si>
  <si>
    <t>França (7,8%)</t>
  </si>
  <si>
    <t>África do Sul (6,6%)</t>
  </si>
  <si>
    <t>Suiça (4,5%)</t>
  </si>
  <si>
    <t>Estados Unidos (4,2%)</t>
  </si>
  <si>
    <t>Polónia (3,1%)</t>
  </si>
  <si>
    <t>República Checa (2,9%)</t>
  </si>
  <si>
    <t>Áustria (2,6%)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</si>
</sst>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#\ ##0"/>
    <numFmt numFmtId="165" formatCode="0.0"/>
    <numFmt numFmtId="166" formatCode="#,##0.0"/>
    <numFmt numFmtId="167" formatCode="####"/>
    <numFmt numFmtId="168" formatCode="###\ ###\ ###"/>
    <numFmt numFmtId="169" formatCode="###.0"/>
  </numFmts>
  <fonts count="4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i/>
      <sz val="10"/>
      <name val="Arial"/>
      <family val="2"/>
    </font>
    <font>
      <b/>
      <sz val="8"/>
      <color theme="0"/>
      <name val="Arial"/>
      <family val="2"/>
    </font>
    <font>
      <b/>
      <sz val="8"/>
      <color indexed="63"/>
      <name val="Arial"/>
      <family val="2"/>
    </font>
    <font>
      <b/>
      <vertAlign val="superscript"/>
      <sz val="8"/>
      <color theme="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sz val="10"/>
      <color indexed="63"/>
      <name val="Arial"/>
      <family val="2"/>
    </font>
    <font>
      <sz val="8"/>
      <color indexed="63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10"/>
      <name val="Arial"/>
    </font>
    <font>
      <sz val="8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0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7" fillId="2" borderId="1" applyNumberFormat="0" applyFont="0" applyAlignment="0" applyProtection="0"/>
    <xf numFmtId="0" fontId="7" fillId="0" borderId="0"/>
    <xf numFmtId="0" fontId="7" fillId="0" borderId="0"/>
    <xf numFmtId="0" fontId="6" fillId="0" borderId="0"/>
    <xf numFmtId="0" fontId="8" fillId="0" borderId="2" applyNumberFormat="0" applyBorder="0" applyProtection="0">
      <alignment horizontal="center"/>
    </xf>
    <xf numFmtId="0" fontId="4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4" fillId="0" borderId="0"/>
    <xf numFmtId="0" fontId="15" fillId="0" borderId="0" applyNumberForma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29" fillId="0" borderId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9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9" borderId="0" applyNumberFormat="0" applyBorder="0" applyAlignment="0" applyProtection="0"/>
    <xf numFmtId="0" fontId="34" fillId="15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6" fillId="10" borderId="0" applyNumberFormat="0" applyBorder="0" applyAlignment="0" applyProtection="0"/>
    <xf numFmtId="0" fontId="35" fillId="5" borderId="21" applyNumberFormat="0" applyAlignment="0" applyProtection="0"/>
    <xf numFmtId="0" fontId="35" fillId="5" borderId="21" applyNumberFormat="0" applyAlignment="0" applyProtection="0"/>
    <xf numFmtId="0" fontId="40" fillId="20" borderId="22" applyNumberFormat="0" applyAlignment="0" applyProtection="0"/>
    <xf numFmtId="0" fontId="34" fillId="15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0" fillId="0" borderId="0" applyFill="0" applyBorder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6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37" fillId="5" borderId="23" applyNumberFormat="0" applyAlignment="0" applyProtection="0"/>
    <xf numFmtId="9" fontId="7" fillId="0" borderId="0" applyFont="0" applyFill="0" applyBorder="0" applyAlignment="0" applyProtection="0"/>
    <xf numFmtId="0" fontId="37" fillId="5" borderId="23" applyNumberFormat="0" applyAlignment="0" applyProtection="0"/>
    <xf numFmtId="0" fontId="3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20" borderId="22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</cellStyleXfs>
  <cellXfs count="143">
    <xf numFmtId="0" fontId="0" fillId="0" borderId="0" xfId="0"/>
    <xf numFmtId="164" fontId="11" fillId="0" borderId="0" xfId="2" applyNumberFormat="1" applyFont="1" applyFill="1" applyBorder="1" applyAlignment="1">
      <alignment horizontal="left" wrapText="1"/>
    </xf>
    <xf numFmtId="164" fontId="11" fillId="0" borderId="0" xfId="2" applyNumberFormat="1" applyFont="1" applyFill="1" applyBorder="1" applyAlignment="1">
      <alignment horizontal="center" vertical="center" wrapText="1"/>
    </xf>
    <xf numFmtId="0" fontId="0" fillId="0" borderId="0" xfId="0" applyFont="1"/>
    <xf numFmtId="165" fontId="0" fillId="0" borderId="0" xfId="0" applyNumberFormat="1"/>
    <xf numFmtId="166" fontId="13" fillId="0" borderId="0" xfId="0" applyNumberFormat="1" applyFont="1" applyBorder="1"/>
    <xf numFmtId="164" fontId="13" fillId="0" borderId="0" xfId="2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0" fillId="0" borderId="0" xfId="0" applyNumberFormat="1" applyFont="1"/>
    <xf numFmtId="0" fontId="16" fillId="0" borderId="0" xfId="0" applyFont="1"/>
    <xf numFmtId="164" fontId="13" fillId="0" borderId="0" xfId="2" applyNumberFormat="1" applyFont="1" applyFill="1" applyBorder="1" applyAlignment="1">
      <alignment vertical="center"/>
    </xf>
    <xf numFmtId="165" fontId="13" fillId="0" borderId="0" xfId="2" applyNumberFormat="1" applyFont="1" applyFill="1" applyBorder="1" applyAlignment="1">
      <alignment vertical="center"/>
    </xf>
    <xf numFmtId="0" fontId="18" fillId="0" borderId="0" xfId="2" applyNumberFormat="1" applyFont="1" applyFill="1" applyBorder="1" applyAlignment="1">
      <alignment horizontal="left" vertical="center" wrapText="1"/>
    </xf>
    <xf numFmtId="164" fontId="18" fillId="0" borderId="0" xfId="2" applyNumberFormat="1" applyFont="1" applyFill="1" applyBorder="1" applyAlignment="1">
      <alignment vertical="center"/>
    </xf>
    <xf numFmtId="165" fontId="18" fillId="0" borderId="0" xfId="2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center" vertical="center" wrapText="1"/>
    </xf>
    <xf numFmtId="0" fontId="16" fillId="4" borderId="0" xfId="0" applyFont="1" applyFill="1" applyBorder="1"/>
    <xf numFmtId="0" fontId="16" fillId="3" borderId="0" xfId="0" applyFont="1" applyFill="1" applyBorder="1"/>
    <xf numFmtId="0" fontId="13" fillId="0" borderId="0" xfId="2" applyNumberFormat="1" applyFont="1" applyFill="1" applyBorder="1" applyAlignment="1">
      <alignment horizontal="left" vertical="center" indent="1"/>
    </xf>
    <xf numFmtId="0" fontId="18" fillId="0" borderId="0" xfId="2" applyNumberFormat="1" applyFont="1" applyFill="1" applyBorder="1" applyAlignment="1">
      <alignment horizontal="left" vertical="center" wrapText="1" indent="2"/>
    </xf>
    <xf numFmtId="0" fontId="18" fillId="0" borderId="0" xfId="2" applyNumberFormat="1" applyFont="1" applyFill="1" applyBorder="1" applyAlignment="1">
      <alignment horizontal="left" vertical="center" wrapText="1" indent="3"/>
    </xf>
    <xf numFmtId="0" fontId="17" fillId="0" borderId="4" xfId="0" applyFont="1" applyBorder="1" applyAlignment="1">
      <alignment horizontal="center" vertical="center" wrapText="1"/>
    </xf>
    <xf numFmtId="0" fontId="10" fillId="4" borderId="13" xfId="2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0" xfId="0" applyFont="1" applyFill="1" applyBorder="1" applyAlignment="1">
      <alignment horizontal="left" indent="1"/>
    </xf>
    <xf numFmtId="0" fontId="22" fillId="3" borderId="0" xfId="16" applyFont="1" applyFill="1" applyBorder="1" applyAlignment="1" applyProtection="1">
      <alignment horizontal="left" indent="2"/>
    </xf>
    <xf numFmtId="0" fontId="13" fillId="0" borderId="0" xfId="2" applyNumberFormat="1" applyFont="1" applyFill="1" applyBorder="1" applyAlignment="1">
      <alignment horizontal="center" vertical="center"/>
    </xf>
    <xf numFmtId="3" fontId="18" fillId="0" borderId="0" xfId="2" applyNumberFormat="1" applyFont="1" applyFill="1" applyBorder="1" applyAlignment="1">
      <alignment vertical="center"/>
    </xf>
    <xf numFmtId="166" fontId="18" fillId="0" borderId="0" xfId="2" applyNumberFormat="1" applyFont="1" applyFill="1" applyBorder="1" applyAlignment="1">
      <alignment vertical="center"/>
    </xf>
    <xf numFmtId="166" fontId="18" fillId="0" borderId="0" xfId="2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10" fillId="4" borderId="3" xfId="2" applyNumberFormat="1" applyFont="1" applyFill="1" applyBorder="1" applyAlignment="1">
      <alignment horizontal="center" vertical="center" wrapText="1"/>
    </xf>
    <xf numFmtId="0" fontId="10" fillId="4" borderId="15" xfId="2" applyNumberFormat="1" applyFont="1" applyFill="1" applyBorder="1" applyAlignment="1">
      <alignment horizontal="center" vertical="center" wrapText="1"/>
    </xf>
    <xf numFmtId="0" fontId="18" fillId="0" borderId="0" xfId="2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left" vertical="top" wrapText="1"/>
    </xf>
    <xf numFmtId="164" fontId="18" fillId="0" borderId="0" xfId="2" applyNumberFormat="1" applyFont="1" applyFill="1" applyBorder="1" applyAlignment="1">
      <alignment horizontal="center" vertical="center"/>
    </xf>
    <xf numFmtId="165" fontId="16" fillId="0" borderId="0" xfId="0" applyNumberFormat="1" applyFont="1"/>
    <xf numFmtId="0" fontId="24" fillId="0" borderId="0" xfId="0" applyNumberFormat="1" applyFont="1" applyFill="1" applyBorder="1" applyAlignment="1" applyProtection="1">
      <alignment horizontal="left" vertical="top" wrapText="1"/>
    </xf>
    <xf numFmtId="164" fontId="10" fillId="4" borderId="5" xfId="2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4" borderId="0" xfId="0" applyFont="1" applyFill="1" applyBorder="1"/>
    <xf numFmtId="166" fontId="13" fillId="0" borderId="6" xfId="0" applyNumberFormat="1" applyFont="1" applyBorder="1"/>
    <xf numFmtId="3" fontId="16" fillId="0" borderId="0" xfId="0" applyNumberFormat="1" applyFont="1"/>
    <xf numFmtId="164" fontId="13" fillId="0" borderId="0" xfId="2" applyNumberFormat="1" applyFont="1" applyFill="1" applyBorder="1" applyAlignment="1">
      <alignment horizontal="left" vertical="center" indent="2"/>
    </xf>
    <xf numFmtId="164" fontId="18" fillId="0" borderId="0" xfId="2" applyNumberFormat="1" applyFont="1" applyFill="1" applyBorder="1" applyAlignment="1">
      <alignment horizontal="left" vertical="center" indent="3"/>
    </xf>
    <xf numFmtId="3" fontId="18" fillId="0" borderId="0" xfId="0" applyNumberFormat="1" applyFont="1" applyBorder="1"/>
    <xf numFmtId="166" fontId="18" fillId="0" borderId="0" xfId="0" applyNumberFormat="1" applyFont="1" applyBorder="1"/>
    <xf numFmtId="164" fontId="10" fillId="3" borderId="0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25" fillId="0" borderId="0" xfId="0" applyFont="1"/>
    <xf numFmtId="0" fontId="26" fillId="0" borderId="0" xfId="16" applyFont="1" applyAlignment="1" applyProtection="1"/>
    <xf numFmtId="168" fontId="13" fillId="0" borderId="0" xfId="0" applyNumberFormat="1" applyFont="1" applyBorder="1"/>
    <xf numFmtId="168" fontId="18" fillId="0" borderId="0" xfId="0" applyNumberFormat="1" applyFont="1" applyBorder="1"/>
    <xf numFmtId="168" fontId="18" fillId="0" borderId="0" xfId="2" applyNumberFormat="1" applyFont="1" applyFill="1" applyBorder="1" applyAlignment="1">
      <alignment vertical="center"/>
    </xf>
    <xf numFmtId="168" fontId="18" fillId="0" borderId="0" xfId="2" applyNumberFormat="1" applyFont="1" applyFill="1" applyBorder="1" applyAlignment="1">
      <alignment horizontal="right" vertical="center"/>
    </xf>
    <xf numFmtId="168" fontId="18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168" fontId="16" fillId="0" borderId="0" xfId="0" applyNumberFormat="1" applyFont="1" applyBorder="1"/>
    <xf numFmtId="168" fontId="16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168" fontId="13" fillId="0" borderId="0" xfId="0" applyNumberFormat="1" applyFont="1" applyBorder="1" applyAlignment="1"/>
    <xf numFmtId="168" fontId="18" fillId="0" borderId="0" xfId="0" applyNumberFormat="1" applyFont="1" applyBorder="1" applyAlignment="1"/>
    <xf numFmtId="0" fontId="27" fillId="0" borderId="0" xfId="0" applyFont="1"/>
    <xf numFmtId="3" fontId="27" fillId="0" borderId="0" xfId="0" applyNumberFormat="1" applyFont="1"/>
    <xf numFmtId="166" fontId="18" fillId="0" borderId="6" xfId="0" applyNumberFormat="1" applyFont="1" applyBorder="1"/>
    <xf numFmtId="166" fontId="16" fillId="0" borderId="6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2" fillId="0" borderId="0" xfId="16" applyFont="1"/>
    <xf numFmtId="0" fontId="17" fillId="0" borderId="4" xfId="0" applyFont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164" fontId="0" fillId="0" borderId="0" xfId="0" applyNumberFormat="1" applyFont="1"/>
    <xf numFmtId="165" fontId="18" fillId="3" borderId="0" xfId="2" applyNumberFormat="1" applyFont="1" applyFill="1" applyBorder="1" applyAlignment="1">
      <alignment vertical="center"/>
    </xf>
    <xf numFmtId="0" fontId="22" fillId="3" borderId="0" xfId="16" applyFont="1" applyFill="1" applyBorder="1" applyAlignment="1" applyProtection="1"/>
    <xf numFmtId="0" fontId="0" fillId="0" borderId="0" xfId="0"/>
    <xf numFmtId="164" fontId="11" fillId="0" borderId="0" xfId="2" applyNumberFormat="1" applyFont="1" applyFill="1" applyBorder="1" applyAlignment="1">
      <alignment horizontal="center" vertical="center" wrapText="1"/>
    </xf>
    <xf numFmtId="0" fontId="0" fillId="0" borderId="0" xfId="0" applyFont="1"/>
    <xf numFmtId="168" fontId="18" fillId="3" borderId="0" xfId="2" applyNumberFormat="1" applyFont="1" applyFill="1" applyBorder="1" applyAlignment="1">
      <alignment vertical="center"/>
    </xf>
    <xf numFmtId="166" fontId="18" fillId="3" borderId="0" xfId="2" applyNumberFormat="1" applyFont="1" applyFill="1" applyBorder="1" applyAlignment="1">
      <alignment vertical="center"/>
    </xf>
    <xf numFmtId="164" fontId="31" fillId="0" borderId="0" xfId="20" applyNumberFormat="1" applyFont="1" applyFill="1" applyBorder="1" applyAlignment="1">
      <alignment horizontal="right"/>
    </xf>
    <xf numFmtId="164" fontId="32" fillId="0" borderId="0" xfId="20" applyNumberFormat="1" applyFont="1" applyFill="1" applyBorder="1" applyAlignment="1">
      <alignment horizontal="right"/>
    </xf>
    <xf numFmtId="166" fontId="16" fillId="3" borderId="6" xfId="0" applyNumberFormat="1" applyFont="1" applyFill="1" applyBorder="1" applyAlignment="1">
      <alignment horizontal="right"/>
    </xf>
    <xf numFmtId="166" fontId="18" fillId="3" borderId="6" xfId="0" applyNumberFormat="1" applyFont="1" applyFill="1" applyBorder="1"/>
    <xf numFmtId="166" fontId="13" fillId="3" borderId="6" xfId="0" applyNumberFormat="1" applyFont="1" applyFill="1" applyBorder="1"/>
    <xf numFmtId="169" fontId="0" fillId="0" borderId="0" xfId="0" applyNumberFormat="1" applyFont="1"/>
    <xf numFmtId="168" fontId="0" fillId="0" borderId="0" xfId="0" applyNumberFormat="1" applyFont="1"/>
    <xf numFmtId="168" fontId="13" fillId="3" borderId="0" xfId="0" applyNumberFormat="1" applyFont="1" applyFill="1" applyBorder="1"/>
    <xf numFmtId="1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/>
    <xf numFmtId="164" fontId="31" fillId="0" borderId="0" xfId="20" applyNumberFormat="1" applyFont="1" applyFill="1" applyBorder="1" applyAlignment="1">
      <alignment horizontal="right"/>
    </xf>
    <xf numFmtId="164" fontId="32" fillId="0" borderId="0" xfId="20" applyNumberFormat="1" applyFont="1" applyFill="1" applyBorder="1" applyAlignment="1">
      <alignment horizontal="right"/>
    </xf>
    <xf numFmtId="164" fontId="31" fillId="0" borderId="0" xfId="20" applyNumberFormat="1" applyFont="1" applyFill="1" applyBorder="1" applyAlignment="1">
      <alignment horizontal="right"/>
    </xf>
    <xf numFmtId="164" fontId="32" fillId="0" borderId="0" xfId="20" applyNumberFormat="1" applyFont="1" applyFill="1" applyBorder="1" applyAlignment="1">
      <alignment horizontal="right"/>
    </xf>
    <xf numFmtId="0" fontId="19" fillId="0" borderId="0" xfId="0" applyFont="1" applyFill="1" applyAlignment="1">
      <alignment horizontal="left" vertical="center"/>
    </xf>
    <xf numFmtId="164" fontId="18" fillId="3" borderId="0" xfId="2" applyNumberFormat="1" applyFont="1" applyFill="1" applyBorder="1" applyAlignment="1">
      <alignment horizontal="center" vertical="center"/>
    </xf>
    <xf numFmtId="164" fontId="13" fillId="3" borderId="0" xfId="2" quotePrefix="1" applyNumberFormat="1" applyFont="1" applyFill="1" applyBorder="1" applyAlignment="1">
      <alignment horizontal="center" vertical="center"/>
    </xf>
    <xf numFmtId="0" fontId="10" fillId="4" borderId="7" xfId="2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0" xfId="2" applyNumberFormat="1" applyFont="1" applyFill="1" applyBorder="1" applyAlignment="1">
      <alignment horizontal="left" vertical="center" wrapText="1" indent="1"/>
    </xf>
    <xf numFmtId="164" fontId="13" fillId="0" borderId="0" xfId="2" applyNumberFormat="1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5" fontId="13" fillId="3" borderId="0" xfId="2" applyNumberFormat="1" applyFont="1" applyFill="1" applyBorder="1" applyAlignment="1">
      <alignment vertical="center"/>
    </xf>
    <xf numFmtId="164" fontId="18" fillId="0" borderId="0" xfId="2" applyNumberFormat="1" applyFont="1" applyFill="1" applyBorder="1" applyAlignment="1">
      <alignment vertical="center"/>
    </xf>
    <xf numFmtId="168" fontId="18" fillId="0" borderId="0" xfId="2" applyNumberFormat="1" applyFont="1" applyFill="1" applyBorder="1" applyAlignment="1">
      <alignment vertical="center"/>
    </xf>
    <xf numFmtId="165" fontId="18" fillId="3" borderId="0" xfId="2" applyNumberFormat="1" applyFont="1" applyFill="1" applyBorder="1" applyAlignment="1">
      <alignment vertical="center"/>
    </xf>
    <xf numFmtId="164" fontId="18" fillId="3" borderId="0" xfId="2" applyNumberFormat="1" applyFont="1" applyFill="1" applyBorder="1" applyAlignment="1">
      <alignment horizontal="center" vertical="center"/>
    </xf>
    <xf numFmtId="164" fontId="13" fillId="3" borderId="0" xfId="2" quotePrefix="1" applyNumberFormat="1" applyFont="1" applyFill="1" applyBorder="1" applyAlignment="1">
      <alignment horizontal="center" vertical="center"/>
    </xf>
    <xf numFmtId="168" fontId="13" fillId="0" borderId="0" xfId="0" applyNumberFormat="1" applyFont="1" applyBorder="1"/>
    <xf numFmtId="168" fontId="18" fillId="0" borderId="0" xfId="0" applyNumberFormat="1" applyFont="1" applyBorder="1"/>
    <xf numFmtId="164" fontId="31" fillId="0" borderId="0" xfId="91" applyNumberFormat="1" applyFont="1" applyFill="1" applyBorder="1" applyAlignment="1">
      <alignment horizontal="right"/>
    </xf>
    <xf numFmtId="164" fontId="32" fillId="0" borderId="0" xfId="91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center" vertical="center" wrapText="1"/>
    </xf>
    <xf numFmtId="164" fontId="18" fillId="0" borderId="0" xfId="2" applyNumberFormat="1" applyFont="1" applyFill="1" applyBorder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26" fillId="0" borderId="0" xfId="16" applyFont="1" applyAlignment="1" applyProtection="1">
      <alignment vertical="top"/>
    </xf>
    <xf numFmtId="168" fontId="16" fillId="0" borderId="0" xfId="0" applyNumberFormat="1" applyFont="1" applyFill="1" applyBorder="1"/>
    <xf numFmtId="0" fontId="19" fillId="0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164" fontId="10" fillId="4" borderId="7" xfId="2" applyNumberFormat="1" applyFont="1" applyFill="1" applyBorder="1" applyAlignment="1">
      <alignment horizontal="center" vertical="center" wrapText="1"/>
    </xf>
    <xf numFmtId="0" fontId="10" fillId="4" borderId="7" xfId="2" applyNumberFormat="1" applyFont="1" applyFill="1" applyBorder="1" applyAlignment="1">
      <alignment horizontal="center" vertical="center" wrapText="1"/>
    </xf>
    <xf numFmtId="167" fontId="10" fillId="4" borderId="8" xfId="2" applyNumberFormat="1" applyFont="1" applyFill="1" applyBorder="1" applyAlignment="1">
      <alignment horizontal="center" vertical="center" wrapText="1"/>
    </xf>
    <xf numFmtId="167" fontId="10" fillId="4" borderId="9" xfId="2" applyNumberFormat="1" applyFont="1" applyFill="1" applyBorder="1" applyAlignment="1">
      <alignment horizontal="center" vertical="center" wrapText="1"/>
    </xf>
    <xf numFmtId="0" fontId="10" fillId="4" borderId="8" xfId="2" applyNumberFormat="1" applyFont="1" applyFill="1" applyBorder="1" applyAlignment="1">
      <alignment horizontal="center" vertical="center" wrapText="1"/>
    </xf>
    <xf numFmtId="0" fontId="10" fillId="4" borderId="25" xfId="2" applyNumberFormat="1" applyFont="1" applyFill="1" applyBorder="1" applyAlignment="1">
      <alignment horizontal="center" vertical="center" wrapText="1"/>
    </xf>
    <xf numFmtId="0" fontId="10" fillId="4" borderId="9" xfId="2" applyNumberFormat="1" applyFont="1" applyFill="1" applyBorder="1" applyAlignment="1">
      <alignment horizontal="center" vertical="center" wrapText="1"/>
    </xf>
    <xf numFmtId="0" fontId="10" fillId="4" borderId="11" xfId="2" applyNumberFormat="1" applyFont="1" applyFill="1" applyBorder="1" applyAlignment="1">
      <alignment horizontal="center" vertical="center" wrapText="1"/>
    </xf>
    <xf numFmtId="164" fontId="10" fillId="4" borderId="10" xfId="2" applyNumberFormat="1" applyFont="1" applyFill="1" applyBorder="1" applyAlignment="1">
      <alignment horizontal="center" vertical="center" wrapText="1"/>
    </xf>
    <xf numFmtId="164" fontId="10" fillId="4" borderId="12" xfId="2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10" fillId="4" borderId="14" xfId="2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164" fontId="10" fillId="4" borderId="19" xfId="2" applyNumberFormat="1" applyFont="1" applyFill="1" applyBorder="1" applyAlignment="1">
      <alignment horizontal="center" vertical="center" wrapText="1"/>
    </xf>
    <xf numFmtId="164" fontId="10" fillId="4" borderId="20" xfId="2" applyNumberFormat="1" applyFont="1" applyFill="1" applyBorder="1" applyAlignment="1">
      <alignment horizontal="center" vertical="center" wrapText="1"/>
    </xf>
  </cellXfs>
  <cellStyles count="101">
    <cellStyle name="%" xfId="14" xr:uid="{00000000-0005-0000-0000-000000000000}"/>
    <cellStyle name="20% - Accent1" xfId="21" xr:uid="{00000000-0005-0000-0000-000001000000}"/>
    <cellStyle name="20% - Accent2" xfId="22" xr:uid="{00000000-0005-0000-0000-000002000000}"/>
    <cellStyle name="20% - Accent3" xfId="23" xr:uid="{00000000-0005-0000-0000-000003000000}"/>
    <cellStyle name="20% - Accent4" xfId="24" xr:uid="{00000000-0005-0000-0000-000004000000}"/>
    <cellStyle name="20% - Accent5" xfId="25" xr:uid="{00000000-0005-0000-0000-000005000000}"/>
    <cellStyle name="20% - Accent6" xfId="26" xr:uid="{00000000-0005-0000-0000-000006000000}"/>
    <cellStyle name="20% - Cor1 2" xfId="27" xr:uid="{00000000-0005-0000-0000-000007000000}"/>
    <cellStyle name="20% - Cor2 2" xfId="28" xr:uid="{00000000-0005-0000-0000-000008000000}"/>
    <cellStyle name="20% - Cor3 2" xfId="29" xr:uid="{00000000-0005-0000-0000-000009000000}"/>
    <cellStyle name="20% - Cor4 2" xfId="30" xr:uid="{00000000-0005-0000-0000-00000A000000}"/>
    <cellStyle name="20% - Cor5 2" xfId="31" xr:uid="{00000000-0005-0000-0000-00000B000000}"/>
    <cellStyle name="20% - Cor6 2" xfId="32" xr:uid="{00000000-0005-0000-0000-00000C000000}"/>
    <cellStyle name="40% - Accent1" xfId="33" xr:uid="{00000000-0005-0000-0000-00000D000000}"/>
    <cellStyle name="40% - Accent2" xfId="34" xr:uid="{00000000-0005-0000-0000-00000E000000}"/>
    <cellStyle name="40% - Accent3" xfId="35" xr:uid="{00000000-0005-0000-0000-00000F000000}"/>
    <cellStyle name="40% - Accent4" xfId="36" xr:uid="{00000000-0005-0000-0000-000010000000}"/>
    <cellStyle name="40% - Accent5" xfId="37" xr:uid="{00000000-0005-0000-0000-000011000000}"/>
    <cellStyle name="40% - Accent6" xfId="38" xr:uid="{00000000-0005-0000-0000-000012000000}"/>
    <cellStyle name="40% - Cor1 2" xfId="39" xr:uid="{00000000-0005-0000-0000-000013000000}"/>
    <cellStyle name="40% - Cor2 2" xfId="40" xr:uid="{00000000-0005-0000-0000-000014000000}"/>
    <cellStyle name="40% - Cor3 2" xfId="41" xr:uid="{00000000-0005-0000-0000-000015000000}"/>
    <cellStyle name="40% - Cor4 2" xfId="42" xr:uid="{00000000-0005-0000-0000-000016000000}"/>
    <cellStyle name="40% - Cor5 2" xfId="43" xr:uid="{00000000-0005-0000-0000-000017000000}"/>
    <cellStyle name="40% - Cor6 2" xfId="44" xr:uid="{00000000-0005-0000-0000-000018000000}"/>
    <cellStyle name="60% - Accent1" xfId="45" xr:uid="{00000000-0005-0000-0000-000019000000}"/>
    <cellStyle name="60% - Accent2" xfId="46" xr:uid="{00000000-0005-0000-0000-00001A000000}"/>
    <cellStyle name="60% - Accent3" xfId="47" xr:uid="{00000000-0005-0000-0000-00001B000000}"/>
    <cellStyle name="60% - Accent4" xfId="48" xr:uid="{00000000-0005-0000-0000-00001C000000}"/>
    <cellStyle name="60% - Accent5" xfId="49" xr:uid="{00000000-0005-0000-0000-00001D000000}"/>
    <cellStyle name="60% - Accent6" xfId="50" xr:uid="{00000000-0005-0000-0000-00001E000000}"/>
    <cellStyle name="60% - Cor1 2" xfId="51" xr:uid="{00000000-0005-0000-0000-00001F000000}"/>
    <cellStyle name="60% - Cor2 2" xfId="52" xr:uid="{00000000-0005-0000-0000-000020000000}"/>
    <cellStyle name="60% - Cor3 2" xfId="53" xr:uid="{00000000-0005-0000-0000-000021000000}"/>
    <cellStyle name="60% - Cor4 2" xfId="54" xr:uid="{00000000-0005-0000-0000-000022000000}"/>
    <cellStyle name="60% - Cor5 2" xfId="55" xr:uid="{00000000-0005-0000-0000-000023000000}"/>
    <cellStyle name="60% - Cor6 2" xfId="56" xr:uid="{00000000-0005-0000-0000-000024000000}"/>
    <cellStyle name="Accent1" xfId="57" xr:uid="{00000000-0005-0000-0000-000025000000}"/>
    <cellStyle name="Accent2" xfId="58" xr:uid="{00000000-0005-0000-0000-000026000000}"/>
    <cellStyle name="Accent3" xfId="59" xr:uid="{00000000-0005-0000-0000-000027000000}"/>
    <cellStyle name="Accent4" xfId="60" xr:uid="{00000000-0005-0000-0000-000028000000}"/>
    <cellStyle name="Accent5" xfId="61" xr:uid="{00000000-0005-0000-0000-000029000000}"/>
    <cellStyle name="Accent6" xfId="62" xr:uid="{00000000-0005-0000-0000-00002A000000}"/>
    <cellStyle name="Bad" xfId="63" xr:uid="{00000000-0005-0000-0000-00002B000000}"/>
    <cellStyle name="CABECALHO" xfId="8" xr:uid="{00000000-0005-0000-0000-00002C000000}"/>
    <cellStyle name="Calculation" xfId="64" xr:uid="{00000000-0005-0000-0000-00002D000000}"/>
    <cellStyle name="Cálculo 2" xfId="65" xr:uid="{00000000-0005-0000-0000-00002E000000}"/>
    <cellStyle name="Check Cell" xfId="66" xr:uid="{00000000-0005-0000-0000-00002F000000}"/>
    <cellStyle name="Cor1 2" xfId="67" xr:uid="{00000000-0005-0000-0000-000030000000}"/>
    <cellStyle name="Cor2 2" xfId="68" xr:uid="{00000000-0005-0000-0000-000031000000}"/>
    <cellStyle name="Cor3 2" xfId="69" xr:uid="{00000000-0005-0000-0000-000032000000}"/>
    <cellStyle name="Cor4 2" xfId="70" xr:uid="{00000000-0005-0000-0000-000033000000}"/>
    <cellStyle name="Cor5 2" xfId="71" xr:uid="{00000000-0005-0000-0000-000034000000}"/>
    <cellStyle name="Cor6 2" xfId="72" xr:uid="{00000000-0005-0000-0000-000035000000}"/>
    <cellStyle name="DADOS" xfId="73" xr:uid="{00000000-0005-0000-0000-000036000000}"/>
    <cellStyle name="Explanatory Text" xfId="74" xr:uid="{00000000-0005-0000-0000-000037000000}"/>
    <cellStyle name="Hiperligação 2" xfId="75" xr:uid="{00000000-0005-0000-0000-000039000000}"/>
    <cellStyle name="Hyperlink" xfId="16" builtinId="8"/>
    <cellStyle name="Incorrecto 2" xfId="76" xr:uid="{00000000-0005-0000-0000-00003A000000}"/>
    <cellStyle name="Neutral" xfId="77" xr:uid="{00000000-0005-0000-0000-00003B000000}"/>
    <cellStyle name="Neutro 2" xfId="78" xr:uid="{00000000-0005-0000-0000-00003C000000}"/>
    <cellStyle name="Normal" xfId="0" builtinId="0"/>
    <cellStyle name="Normal 2" xfId="1" xr:uid="{00000000-0005-0000-0000-00003E000000}"/>
    <cellStyle name="Normal 2 2" xfId="7" xr:uid="{00000000-0005-0000-0000-00003F000000}"/>
    <cellStyle name="Normal 2 2 2" xfId="6" xr:uid="{00000000-0005-0000-0000-000040000000}"/>
    <cellStyle name="Normal 2 3" xfId="17" xr:uid="{00000000-0005-0000-0000-000041000000}"/>
    <cellStyle name="Normal 2 3 2" xfId="89" xr:uid="{00000000-0005-0000-0000-000042000000}"/>
    <cellStyle name="Normal 2 3 2 2" xfId="98" xr:uid="{00000000-0005-0000-0000-000043000000}"/>
    <cellStyle name="Normal 2 3 3" xfId="94" xr:uid="{00000000-0005-0000-0000-000044000000}"/>
    <cellStyle name="Normal 2 4" xfId="87" xr:uid="{00000000-0005-0000-0000-000045000000}"/>
    <cellStyle name="Normal 2 4 2" xfId="96" xr:uid="{00000000-0005-0000-0000-000046000000}"/>
    <cellStyle name="Normal 2 5" xfId="92" xr:uid="{00000000-0005-0000-0000-000047000000}"/>
    <cellStyle name="Normal 3" xfId="2" xr:uid="{00000000-0005-0000-0000-000048000000}"/>
    <cellStyle name="Normal 3 2" xfId="5" xr:uid="{00000000-0005-0000-0000-000049000000}"/>
    <cellStyle name="Normal 4" xfId="9" xr:uid="{00000000-0005-0000-0000-00004A000000}"/>
    <cellStyle name="Normal 4 2" xfId="10" xr:uid="{00000000-0005-0000-0000-00004B000000}"/>
    <cellStyle name="Normal 4 3" xfId="18" xr:uid="{00000000-0005-0000-0000-00004C000000}"/>
    <cellStyle name="Normal 4 3 2" xfId="90" xr:uid="{00000000-0005-0000-0000-00004D000000}"/>
    <cellStyle name="Normal 4 3 2 2" xfId="99" xr:uid="{00000000-0005-0000-0000-00004E000000}"/>
    <cellStyle name="Normal 4 3 3" xfId="95" xr:uid="{00000000-0005-0000-0000-00004F000000}"/>
    <cellStyle name="Normal 4 4" xfId="88" xr:uid="{00000000-0005-0000-0000-000050000000}"/>
    <cellStyle name="Normal 4 4 2" xfId="97" xr:uid="{00000000-0005-0000-0000-000051000000}"/>
    <cellStyle name="Normal 4 5" xfId="93" xr:uid="{00000000-0005-0000-0000-000052000000}"/>
    <cellStyle name="Normal 5" xfId="15" xr:uid="{00000000-0005-0000-0000-000053000000}"/>
    <cellStyle name="Normal 5 2" xfId="19" xr:uid="{00000000-0005-0000-0000-000054000000}"/>
    <cellStyle name="Normal 6" xfId="20" xr:uid="{00000000-0005-0000-0000-000055000000}"/>
    <cellStyle name="Normal 6 2" xfId="91" xr:uid="{00000000-0005-0000-0000-000056000000}"/>
    <cellStyle name="Normal 6 2 2" xfId="100" xr:uid="{00000000-0005-0000-0000-000057000000}"/>
    <cellStyle name="Note 2" xfId="4" xr:uid="{00000000-0005-0000-0000-000058000000}"/>
    <cellStyle name="Output" xfId="79" xr:uid="{00000000-0005-0000-0000-000059000000}"/>
    <cellStyle name="Percent 2" xfId="3" xr:uid="{00000000-0005-0000-0000-00005A000000}"/>
    <cellStyle name="Percent 3" xfId="11" xr:uid="{00000000-0005-0000-0000-00005B000000}"/>
    <cellStyle name="Percent 3 2" xfId="12" xr:uid="{00000000-0005-0000-0000-00005C000000}"/>
    <cellStyle name="Percent 3 3" xfId="13" xr:uid="{00000000-0005-0000-0000-00005D000000}"/>
    <cellStyle name="Percentagem 2" xfId="80" xr:uid="{00000000-0005-0000-0000-00005E000000}"/>
    <cellStyle name="Saída 2" xfId="81" xr:uid="{00000000-0005-0000-0000-00005F000000}"/>
    <cellStyle name="Texto Explicativo 2" xfId="82" xr:uid="{00000000-0005-0000-0000-000060000000}"/>
    <cellStyle name="Title" xfId="83" xr:uid="{00000000-0005-0000-0000-000061000000}"/>
    <cellStyle name="Título 2" xfId="84" xr:uid="{00000000-0005-0000-0000-000062000000}"/>
    <cellStyle name="Total 2" xfId="85" xr:uid="{00000000-0005-0000-0000-000063000000}"/>
    <cellStyle name="Verificar Célula 2" xfId="86" xr:uid="{00000000-0005-0000-0000-000064000000}"/>
  </cellStyles>
  <dxfs count="52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mruColors>
      <color rgb="FF012B5B"/>
      <color rgb="FFF9EFE5"/>
      <color rgb="FFDFAD7F"/>
      <color rgb="FF7FBBD6"/>
      <color rgb="FFECCEB2"/>
      <color rgb="FFB2D6E6"/>
      <color rgb="FFC4C782"/>
      <color rgb="FFE5F1F7"/>
      <color rgb="FFF3F4E6"/>
      <color rgb="FFDCD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tima.moreira/Local%20Settings/Temporary%20Internet%20Files/Content.Outlook/U2U6HNPL/Quadros%20an&#225;lis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fatima.moreira\Local%20Settings\Temporary%20Internet%20Files\Content.Outlook\U2U6HNPL\Quadros%20an&#225;li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Edifícios"/>
      <sheetName val="Q2_Fogos"/>
      <sheetName val="Q3_Obras"/>
      <sheetName val="Q4_Receitas_despesas"/>
      <sheetName val="Cart1"/>
      <sheetName val="Cart2_3"/>
      <sheetName val="Graf1"/>
      <sheetName val="Gra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_Edifícios"/>
      <sheetName val="Q2_Fogos"/>
      <sheetName val="Q3_Obras"/>
      <sheetName val="Q4_Receitas_despesas"/>
      <sheetName val="Cart1"/>
      <sheetName val="Cart2_3"/>
      <sheetName val="Graf1"/>
      <sheetName val="Gra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Tema G">
      <a:dk1>
        <a:sysClr val="windowText" lastClr="000000"/>
      </a:dk1>
      <a:lt1>
        <a:sysClr val="window" lastClr="FFFFFF"/>
      </a:lt1>
      <a:dk2>
        <a:srgbClr val="4D4948"/>
      </a:dk2>
      <a:lt2>
        <a:srgbClr val="969594"/>
      </a:lt2>
      <a:accent1>
        <a:srgbClr val="BF5C00"/>
      </a:accent1>
      <a:accent2>
        <a:srgbClr val="8A8F05"/>
      </a:accent2>
      <a:accent3>
        <a:srgbClr val="0078AD"/>
      </a:accent3>
      <a:accent4>
        <a:srgbClr val="BF5C00"/>
      </a:accent4>
      <a:accent5>
        <a:srgbClr val="8A8F05"/>
      </a:accent5>
      <a:accent6>
        <a:srgbClr val="0078AD"/>
      </a:accent6>
      <a:hlink>
        <a:srgbClr val="BF5C00"/>
      </a:hlink>
      <a:folHlink>
        <a:srgbClr val="BF5C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" sqref="B1"/>
    </sheetView>
  </sheetViews>
  <sheetFormatPr defaultColWidth="9.140625" defaultRowHeight="12.75" x14ac:dyDescent="0.2"/>
  <cols>
    <col min="1" max="1" width="1.7109375" style="25" customWidth="1"/>
    <col min="2" max="2" width="175.42578125" style="25" customWidth="1"/>
    <col min="3" max="11" width="9.140625" style="25"/>
    <col min="12" max="12" width="42.140625" style="25" customWidth="1"/>
    <col min="13" max="16384" width="9.140625" style="25"/>
  </cols>
  <sheetData>
    <row r="1" spans="1:2" ht="30" customHeight="1" x14ac:dyDescent="0.2">
      <c r="A1" s="24"/>
      <c r="B1" s="68" t="s">
        <v>122</v>
      </c>
    </row>
    <row r="2" spans="1:2" ht="15.75" customHeight="1" x14ac:dyDescent="0.2">
      <c r="A2" s="26"/>
    </row>
    <row r="3" spans="1:2" ht="15" customHeight="1" x14ac:dyDescent="0.2">
      <c r="A3" s="27"/>
      <c r="B3" s="75" t="s">
        <v>148</v>
      </c>
    </row>
    <row r="4" spans="1:2" ht="15" customHeight="1" x14ac:dyDescent="0.2">
      <c r="A4" s="27"/>
      <c r="B4" s="75" t="s">
        <v>150</v>
      </c>
    </row>
    <row r="5" spans="1:2" ht="15" customHeight="1" x14ac:dyDescent="0.2">
      <c r="A5" s="27"/>
      <c r="B5" s="75" t="s">
        <v>151</v>
      </c>
    </row>
    <row r="6" spans="1:2" ht="15" customHeight="1" x14ac:dyDescent="0.2">
      <c r="A6" s="27"/>
      <c r="B6" s="69" t="s">
        <v>154</v>
      </c>
    </row>
    <row r="7" spans="1:2" ht="15" customHeight="1" x14ac:dyDescent="0.2">
      <c r="A7" s="27"/>
      <c r="B7" s="75" t="s">
        <v>153</v>
      </c>
    </row>
  </sheetData>
  <hyperlinks>
    <hyperlink ref="B4" location="'Fig 4'!A1" display="Figura 4   &gt;&gt; Imóveis adquiridos por não residentes, segundo o tipo de prédio, em Portugal (2016-2017)" xr:uid="{00000000-0004-0000-0000-000000000000}"/>
    <hyperlink ref="B5" location="'Fig 5'!A1" display="Figura 5   &gt;&gt; Imóveis adquiridos por não residentes, por escalão de valor unitário, em Portugal (2012-2017)" xr:uid="{00000000-0004-0000-0000-000001000000}"/>
    <hyperlink ref="B7" location="'Fig 7'!A1" display="Figura 7   &gt;&gt;  Imóveis transacionados, total e adquiridos por não residentes, por NUTS III" xr:uid="{00000000-0004-0000-0000-000002000000}"/>
    <hyperlink ref="B3" location="'Fig 1'!A1" display="Figura 1   &gt;&gt; Imóveis transacionados, segundo o tipo de prédio, em Portugal (2012-2017)" xr:uid="{00000000-0004-0000-0000-000003000000}"/>
    <hyperlink ref="B6" location="'4'!A1" display="4 - Principais Países de Residência dos Compradores não Residentes Estrangeiros, em Valor Transacionado (e Peso no Total das Aquisições de não Residentes), na Região Autónoma da Madeira - 2012-2017" xr:uid="{00000000-0004-0000-0000-000004000000}"/>
    <hyperlink ref="B3:T3" location="'1'!A1" display="1 - Imóveis Transacionados, Segundo o Tipo de Prédio, na Região Autónoma da Madeira - 2012-2017" xr:uid="{00000000-0004-0000-0000-000005000000}"/>
    <hyperlink ref="B4:T4" location="'2'!A1" display="2 - Imóveis Adquiridos por não Residentes Estrangeiros, segundo o Tipo de Prédio, na Região Autónoma da Madeira - 2016-2017" xr:uid="{00000000-0004-0000-0000-000006000000}"/>
    <hyperlink ref="B5:T5" location="'3'!A1" display="3 - Imóveis Adquiridos por não Residentes Estrangeiros, por Escalão de Valor Unitário, na Região Autónoma da Madeira - 2012-2017" xr:uid="{00000000-0004-0000-0000-000007000000}"/>
    <hyperlink ref="B7:T7" location="'5'!A1" display="5 - Imóveis Transacionados, Total e Adquiridos por não Residentes Estrangeiros, por Município - 2012-2017" xr:uid="{00000000-0004-0000-0000-000008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B24"/>
  <sheetViews>
    <sheetView showGridLines="0" zoomScaleNormal="100" workbookViewId="0">
      <pane xSplit="2" topLeftCell="G1" activePane="topRight" state="frozen"/>
      <selection pane="topRight" activeCell="B1" sqref="B1:AB1"/>
    </sheetView>
  </sheetViews>
  <sheetFormatPr defaultRowHeight="12.75" x14ac:dyDescent="0.2"/>
  <cols>
    <col min="1" max="1" width="6.7109375" customWidth="1"/>
    <col min="2" max="2" width="24.42578125" customWidth="1"/>
    <col min="3" max="19" width="8.42578125" customWidth="1"/>
    <col min="20" max="25" width="8.42578125" style="76" customWidth="1"/>
    <col min="26" max="28" width="8.42578125" customWidth="1"/>
    <col min="29" max="29" width="6.7109375" customWidth="1"/>
  </cols>
  <sheetData>
    <row r="1" spans="2:28" ht="30" customHeight="1" thickBot="1" x14ac:dyDescent="0.25">
      <c r="B1" s="123" t="s">
        <v>148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</row>
    <row r="2" spans="2:28" ht="1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2:28" s="9" customFormat="1" ht="24.75" customHeight="1" x14ac:dyDescent="0.2">
      <c r="B3" s="124" t="s">
        <v>1</v>
      </c>
      <c r="C3" s="126">
        <v>2012</v>
      </c>
      <c r="D3" s="127"/>
      <c r="E3" s="126">
        <v>2013</v>
      </c>
      <c r="F3" s="127"/>
      <c r="G3" s="126">
        <v>2014</v>
      </c>
      <c r="H3" s="127"/>
      <c r="I3" s="126">
        <v>2015</v>
      </c>
      <c r="J3" s="127"/>
      <c r="K3" s="125">
        <v>2016</v>
      </c>
      <c r="L3" s="125"/>
      <c r="M3" s="125"/>
      <c r="N3" s="125">
        <v>2017</v>
      </c>
      <c r="O3" s="125"/>
      <c r="P3" s="125"/>
      <c r="Q3" s="125">
        <v>2018</v>
      </c>
      <c r="R3" s="125"/>
      <c r="S3" s="125"/>
      <c r="T3" s="128">
        <v>2019</v>
      </c>
      <c r="U3" s="129"/>
      <c r="V3" s="130"/>
      <c r="W3" s="125">
        <v>2020</v>
      </c>
      <c r="X3" s="125"/>
      <c r="Y3" s="125"/>
      <c r="Z3" s="125" t="s">
        <v>147</v>
      </c>
      <c r="AA3" s="125"/>
      <c r="AB3" s="125"/>
    </row>
    <row r="4" spans="2:28" s="9" customFormat="1" ht="36.6" customHeight="1" x14ac:dyDescent="0.2">
      <c r="B4" s="124"/>
      <c r="C4" s="16" t="s">
        <v>116</v>
      </c>
      <c r="D4" s="16" t="s">
        <v>2</v>
      </c>
      <c r="E4" s="16" t="s">
        <v>116</v>
      </c>
      <c r="F4" s="16" t="s">
        <v>2</v>
      </c>
      <c r="G4" s="16" t="s">
        <v>116</v>
      </c>
      <c r="H4" s="16" t="s">
        <v>2</v>
      </c>
      <c r="I4" s="16" t="s">
        <v>116</v>
      </c>
      <c r="J4" s="16" t="s">
        <v>2</v>
      </c>
      <c r="K4" s="16" t="s">
        <v>116</v>
      </c>
      <c r="L4" s="16" t="s">
        <v>2</v>
      </c>
      <c r="M4" s="16" t="s">
        <v>9</v>
      </c>
      <c r="N4" s="16" t="s">
        <v>116</v>
      </c>
      <c r="O4" s="16" t="s">
        <v>2</v>
      </c>
      <c r="P4" s="16" t="s">
        <v>9</v>
      </c>
      <c r="Q4" s="71" t="s">
        <v>116</v>
      </c>
      <c r="R4" s="71" t="s">
        <v>2</v>
      </c>
      <c r="S4" s="71" t="s">
        <v>9</v>
      </c>
      <c r="T4" s="117" t="s">
        <v>116</v>
      </c>
      <c r="U4" s="117" t="s">
        <v>2</v>
      </c>
      <c r="V4" s="117" t="s">
        <v>9</v>
      </c>
      <c r="W4" s="99" t="s">
        <v>116</v>
      </c>
      <c r="X4" s="99" t="s">
        <v>2</v>
      </c>
      <c r="Y4" s="99" t="s">
        <v>9</v>
      </c>
      <c r="Z4" s="16" t="s">
        <v>116</v>
      </c>
      <c r="AA4" s="16" t="s">
        <v>3</v>
      </c>
      <c r="AB4" s="16" t="s">
        <v>4</v>
      </c>
    </row>
    <row r="5" spans="2:28" s="9" customFormat="1" ht="9" customHeight="1" x14ac:dyDescent="0.2">
      <c r="B5" s="1"/>
      <c r="C5" s="1"/>
      <c r="D5" s="1"/>
      <c r="E5" s="1"/>
      <c r="F5" s="1"/>
      <c r="G5" s="1"/>
      <c r="H5" s="1"/>
      <c r="I5" s="1"/>
      <c r="J5" s="1"/>
      <c r="K5" s="2"/>
      <c r="L5" s="2"/>
      <c r="M5" s="2"/>
      <c r="N5" s="2"/>
      <c r="O5" s="2"/>
      <c r="P5" s="2"/>
      <c r="Q5" s="2"/>
      <c r="R5" s="2"/>
      <c r="S5" s="2"/>
      <c r="T5" s="77"/>
      <c r="U5" s="77"/>
      <c r="V5" s="77"/>
      <c r="W5" s="77"/>
      <c r="X5" s="77"/>
      <c r="Y5" s="77"/>
      <c r="Z5" s="2"/>
      <c r="AA5" s="2"/>
      <c r="AB5" s="2"/>
    </row>
    <row r="6" spans="2:28" s="9" customFormat="1" ht="18" customHeight="1" x14ac:dyDescent="0.2">
      <c r="B6" s="19" t="s">
        <v>0</v>
      </c>
      <c r="C6" s="10">
        <v>3325</v>
      </c>
      <c r="D6" s="10">
        <v>237343</v>
      </c>
      <c r="E6" s="10">
        <v>3084</v>
      </c>
      <c r="F6" s="10">
        <v>259008</v>
      </c>
      <c r="G6" s="10">
        <v>2665</v>
      </c>
      <c r="H6" s="10">
        <v>196068</v>
      </c>
      <c r="I6" s="10">
        <v>3674</v>
      </c>
      <c r="J6" s="10">
        <v>246635</v>
      </c>
      <c r="K6" s="10">
        <v>3958</v>
      </c>
      <c r="L6" s="10">
        <v>366325.31182999996</v>
      </c>
      <c r="M6" s="10">
        <v>92553.135884284988</v>
      </c>
      <c r="N6" s="10">
        <v>4868</v>
      </c>
      <c r="O6" s="10">
        <v>503938</v>
      </c>
      <c r="P6" s="10">
        <v>103521</v>
      </c>
      <c r="Q6" s="10">
        <v>4992</v>
      </c>
      <c r="R6" s="10">
        <v>467946.39139999991</v>
      </c>
      <c r="S6" s="10">
        <v>93739.261097756389</v>
      </c>
      <c r="T6" s="105">
        <v>5214</v>
      </c>
      <c r="U6" s="105">
        <v>476056.59516999987</v>
      </c>
      <c r="V6" s="105">
        <v>91303.528034138842</v>
      </c>
      <c r="W6" s="103">
        <v>4558</v>
      </c>
      <c r="X6" s="103">
        <v>444430.39350000001</v>
      </c>
      <c r="Y6" s="103">
        <v>97505.571193505923</v>
      </c>
      <c r="Z6" s="11">
        <f>((W6/T6)-1)*100</f>
        <v>-12.581511315688532</v>
      </c>
      <c r="AA6" s="11">
        <f>((X6/U6)-1)*100</f>
        <v>-6.6433701351634733</v>
      </c>
      <c r="AB6" s="11">
        <f>((Y6/V6)-1)*100</f>
        <v>6.792774926559364</v>
      </c>
    </row>
    <row r="7" spans="2:28" s="9" customFormat="1" ht="18" customHeight="1" x14ac:dyDescent="0.2">
      <c r="B7" s="102" t="s">
        <v>5</v>
      </c>
      <c r="C7" s="13">
        <v>1908</v>
      </c>
      <c r="D7" s="13">
        <v>216495</v>
      </c>
      <c r="E7" s="13">
        <v>1836</v>
      </c>
      <c r="F7" s="13">
        <v>218847</v>
      </c>
      <c r="G7" s="13">
        <v>1571</v>
      </c>
      <c r="H7" s="13">
        <v>177277</v>
      </c>
      <c r="I7" s="13">
        <v>2307</v>
      </c>
      <c r="J7" s="13">
        <v>224896</v>
      </c>
      <c r="K7" s="13">
        <v>2636</v>
      </c>
      <c r="L7" s="13">
        <v>343364.28881</v>
      </c>
      <c r="M7" s="13">
        <v>130259.59363050076</v>
      </c>
      <c r="N7" s="13">
        <v>3528</v>
      </c>
      <c r="O7" s="13">
        <v>467070</v>
      </c>
      <c r="P7" s="13">
        <v>132390</v>
      </c>
      <c r="Q7" s="13">
        <v>3505</v>
      </c>
      <c r="R7" s="13">
        <v>440270.8336999999</v>
      </c>
      <c r="S7" s="13">
        <v>125612.22074179741</v>
      </c>
      <c r="T7" s="118">
        <v>3556</v>
      </c>
      <c r="U7" s="118">
        <v>433473.51257999998</v>
      </c>
      <c r="V7" s="118">
        <v>121899.18801462317</v>
      </c>
      <c r="W7" s="104">
        <v>2823</v>
      </c>
      <c r="X7" s="104">
        <v>390535.27972999995</v>
      </c>
      <c r="Y7" s="104">
        <v>138340.5170846617</v>
      </c>
      <c r="Z7" s="14">
        <f t="shared" ref="Z7:Z10" si="0">((W7/T7)-1)*100</f>
        <v>-20.61304836895388</v>
      </c>
      <c r="AA7" s="14">
        <f t="shared" ref="AA7:AA10" si="1">((X7/U7)-1)*100</f>
        <v>-9.9056185911879808</v>
      </c>
      <c r="AB7" s="14">
        <f t="shared" ref="AB7:AB10" si="2">((Y7/V7)-1)*100</f>
        <v>13.487644452616209</v>
      </c>
    </row>
    <row r="8" spans="2:28" s="9" customFormat="1" ht="18" customHeight="1" x14ac:dyDescent="0.2">
      <c r="B8" s="20" t="s">
        <v>6</v>
      </c>
      <c r="C8" s="13">
        <v>1307</v>
      </c>
      <c r="D8" s="13">
        <v>142153</v>
      </c>
      <c r="E8" s="13">
        <v>1302</v>
      </c>
      <c r="F8" s="13">
        <v>134125</v>
      </c>
      <c r="G8" s="13">
        <v>997</v>
      </c>
      <c r="H8" s="13">
        <v>107465</v>
      </c>
      <c r="I8" s="13">
        <v>1477</v>
      </c>
      <c r="J8" s="13">
        <v>130947</v>
      </c>
      <c r="K8" s="13">
        <v>1618</v>
      </c>
      <c r="L8" s="13">
        <v>193428.21736000001</v>
      </c>
      <c r="M8" s="13">
        <v>119547.72395550062</v>
      </c>
      <c r="N8" s="13">
        <v>2131</v>
      </c>
      <c r="O8" s="13">
        <v>275443</v>
      </c>
      <c r="P8" s="13">
        <v>129255</v>
      </c>
      <c r="Q8" s="13">
        <v>2174</v>
      </c>
      <c r="R8" s="13">
        <v>258183.03884999998</v>
      </c>
      <c r="S8" s="13">
        <v>118759.44749310028</v>
      </c>
      <c r="T8" s="118">
        <v>2194</v>
      </c>
      <c r="U8" s="118">
        <v>252652.63198000001</v>
      </c>
      <c r="V8" s="118">
        <v>115156.16772105744</v>
      </c>
      <c r="W8" s="104">
        <v>1647</v>
      </c>
      <c r="X8" s="104">
        <v>233730.53923000002</v>
      </c>
      <c r="Y8" s="104">
        <v>141912.8957073467</v>
      </c>
      <c r="Z8" s="14">
        <f t="shared" si="0"/>
        <v>-24.931631722880589</v>
      </c>
      <c r="AA8" s="14">
        <f t="shared" si="1"/>
        <v>-7.4893709207422221</v>
      </c>
      <c r="AB8" s="14">
        <f t="shared" si="2"/>
        <v>23.235167091615992</v>
      </c>
    </row>
    <row r="9" spans="2:28" s="9" customFormat="1" ht="18" customHeight="1" x14ac:dyDescent="0.2">
      <c r="B9" s="102" t="s">
        <v>7</v>
      </c>
      <c r="C9" s="13">
        <v>1326</v>
      </c>
      <c r="D9" s="13">
        <v>15984</v>
      </c>
      <c r="E9" s="13">
        <v>1164</v>
      </c>
      <c r="F9" s="13">
        <v>30165</v>
      </c>
      <c r="G9" s="13">
        <v>1003</v>
      </c>
      <c r="H9" s="13">
        <v>13170</v>
      </c>
      <c r="I9" s="13">
        <v>1255</v>
      </c>
      <c r="J9" s="13">
        <v>14163</v>
      </c>
      <c r="K9" s="13">
        <v>1206</v>
      </c>
      <c r="L9" s="13">
        <v>13874.162890000001</v>
      </c>
      <c r="M9" s="13">
        <v>11504.28100331675</v>
      </c>
      <c r="N9" s="13">
        <v>1191</v>
      </c>
      <c r="O9" s="13">
        <v>12829</v>
      </c>
      <c r="P9" s="13">
        <v>10771</v>
      </c>
      <c r="Q9" s="13">
        <v>1329</v>
      </c>
      <c r="R9" s="13">
        <v>16130.802310000001</v>
      </c>
      <c r="S9" s="13">
        <v>12137.548765989466</v>
      </c>
      <c r="T9" s="118">
        <v>1481</v>
      </c>
      <c r="U9" s="118">
        <v>20401.974480000004</v>
      </c>
      <c r="V9" s="118">
        <v>13775.809912221475</v>
      </c>
      <c r="W9" s="104">
        <v>1618</v>
      </c>
      <c r="X9" s="104">
        <v>37993.561820000003</v>
      </c>
      <c r="Y9" s="104">
        <v>23481.805822002472</v>
      </c>
      <c r="Z9" s="14">
        <f t="shared" si="0"/>
        <v>9.250506414584736</v>
      </c>
      <c r="AA9" s="14">
        <f t="shared" si="1"/>
        <v>86.224925716111358</v>
      </c>
      <c r="AB9" s="14">
        <f t="shared" si="2"/>
        <v>70.456807778467791</v>
      </c>
    </row>
    <row r="10" spans="2:28" s="9" customFormat="1" ht="18" customHeight="1" x14ac:dyDescent="0.2">
      <c r="B10" s="102" t="s">
        <v>8</v>
      </c>
      <c r="C10" s="13">
        <v>91</v>
      </c>
      <c r="D10" s="13">
        <v>4864</v>
      </c>
      <c r="E10" s="13">
        <v>84</v>
      </c>
      <c r="F10" s="13">
        <v>9996</v>
      </c>
      <c r="G10" s="13">
        <v>91</v>
      </c>
      <c r="H10" s="13">
        <v>5622</v>
      </c>
      <c r="I10" s="13">
        <v>112</v>
      </c>
      <c r="J10" s="13">
        <v>7576</v>
      </c>
      <c r="K10" s="13">
        <v>116</v>
      </c>
      <c r="L10" s="13">
        <v>9086.8601300000009</v>
      </c>
      <c r="M10" s="13">
        <v>78335.00112068966</v>
      </c>
      <c r="N10" s="13">
        <v>149</v>
      </c>
      <c r="O10" s="13">
        <v>24040</v>
      </c>
      <c r="P10" s="13">
        <v>161339</v>
      </c>
      <c r="Q10" s="13">
        <v>158</v>
      </c>
      <c r="R10" s="13">
        <v>11544.75539</v>
      </c>
      <c r="S10" s="13">
        <v>73068.072088607601</v>
      </c>
      <c r="T10" s="118">
        <v>177</v>
      </c>
      <c r="U10" s="118">
        <v>22181.108109999997</v>
      </c>
      <c r="V10" s="118">
        <v>125316.99497175138</v>
      </c>
      <c r="W10" s="104">
        <v>117</v>
      </c>
      <c r="X10" s="104">
        <v>15901.551950000001</v>
      </c>
      <c r="Y10" s="104">
        <v>135910.70042735044</v>
      </c>
      <c r="Z10" s="14">
        <f t="shared" si="0"/>
        <v>-33.898305084745758</v>
      </c>
      <c r="AA10" s="14">
        <f t="shared" si="1"/>
        <v>-28.310380747700147</v>
      </c>
      <c r="AB10" s="14">
        <f t="shared" si="2"/>
        <v>8.4535265611715751</v>
      </c>
    </row>
    <row r="11" spans="2:28" s="9" customFormat="1" ht="9" customHeight="1" x14ac:dyDescent="0.2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18"/>
      <c r="U11" s="118"/>
      <c r="V11" s="118"/>
      <c r="W11" s="13"/>
      <c r="X11" s="13"/>
      <c r="Y11" s="13"/>
      <c r="Z11" s="14"/>
      <c r="AA11" s="14"/>
      <c r="AB11" s="14"/>
    </row>
    <row r="12" spans="2:28" s="9" customFormat="1" ht="3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2:28" s="9" customFormat="1" ht="9" customHeight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2:28" s="3" customFormat="1" ht="13.5" customHeight="1" x14ac:dyDescent="0.2">
      <c r="B14" s="122" t="s">
        <v>119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</row>
    <row r="15" spans="2:28" s="3" customFormat="1" ht="12.75" customHeight="1" x14ac:dyDescent="0.2">
      <c r="T15" s="78"/>
      <c r="U15" s="78"/>
      <c r="V15" s="78"/>
      <c r="W15" s="78"/>
      <c r="X15" s="78"/>
      <c r="Y15" s="78"/>
      <c r="Z15" s="8"/>
      <c r="AA15" s="8"/>
      <c r="AB15" s="8"/>
    </row>
    <row r="16" spans="2:28" s="51" customFormat="1" ht="12.75" customHeight="1" x14ac:dyDescent="0.2">
      <c r="B16" s="52" t="s">
        <v>96</v>
      </c>
    </row>
    <row r="17" spans="26:28" ht="12.75" customHeight="1" x14ac:dyDescent="0.2">
      <c r="Z17" s="4"/>
      <c r="AA17" s="4"/>
      <c r="AB17" s="4"/>
    </row>
    <row r="18" spans="26:28" ht="12.75" customHeight="1" x14ac:dyDescent="0.2">
      <c r="Z18" s="4"/>
      <c r="AA18" s="4"/>
      <c r="AB18" s="4"/>
    </row>
    <row r="19" spans="26:28" ht="12.75" customHeight="1" x14ac:dyDescent="0.2">
      <c r="Z19" s="4"/>
      <c r="AA19" s="4"/>
      <c r="AB19" s="4"/>
    </row>
    <row r="20" spans="26:28" ht="12.75" customHeight="1" x14ac:dyDescent="0.2">
      <c r="Z20" s="4"/>
      <c r="AA20" s="4"/>
      <c r="AB20" s="4"/>
    </row>
    <row r="21" spans="26:28" ht="12.75" customHeight="1" x14ac:dyDescent="0.2">
      <c r="Z21" s="4"/>
    </row>
    <row r="22" spans="26:28" ht="12.75" customHeight="1" x14ac:dyDescent="0.2">
      <c r="Z22" s="4"/>
    </row>
    <row r="23" spans="26:28" ht="12.75" customHeight="1" x14ac:dyDescent="0.2"/>
    <row r="24" spans="26:28" ht="12.75" customHeight="1" x14ac:dyDescent="0.2"/>
  </sheetData>
  <mergeCells count="13">
    <mergeCell ref="B14:AB14"/>
    <mergeCell ref="B1:AB1"/>
    <mergeCell ref="B3:B4"/>
    <mergeCell ref="K3:M3"/>
    <mergeCell ref="N3:P3"/>
    <mergeCell ref="Z3:AB3"/>
    <mergeCell ref="C3:D3"/>
    <mergeCell ref="E3:F3"/>
    <mergeCell ref="G3:H3"/>
    <mergeCell ref="I3:J3"/>
    <mergeCell ref="Q3:S3"/>
    <mergeCell ref="W3:Y3"/>
    <mergeCell ref="T3:V3"/>
  </mergeCells>
  <conditionalFormatting sqref="N3:O3 B3:C3 B5:P5 N4:P4 K3:M5 B6:B11 C4:J4 Z3:AB5">
    <cfRule type="cellIs" dxfId="51" priority="21" stopIfTrue="1" operator="equal">
      <formula>1</formula>
    </cfRule>
    <cfRule type="cellIs" dxfId="50" priority="22" stopIfTrue="1" operator="equal">
      <formula>2</formula>
    </cfRule>
  </conditionalFormatting>
  <conditionalFormatting sqref="E3 G3 I3">
    <cfRule type="cellIs" dxfId="49" priority="9" stopIfTrue="1" operator="equal">
      <formula>1</formula>
    </cfRule>
    <cfRule type="cellIs" dxfId="48" priority="10" stopIfTrue="1" operator="equal">
      <formula>2</formula>
    </cfRule>
  </conditionalFormatting>
  <conditionalFormatting sqref="Q3:R3 Q4:S5 W5:Y5">
    <cfRule type="cellIs" dxfId="47" priority="7" stopIfTrue="1" operator="equal">
      <formula>1</formula>
    </cfRule>
    <cfRule type="cellIs" dxfId="46" priority="8" stopIfTrue="1" operator="equal">
      <formula>2</formula>
    </cfRule>
  </conditionalFormatting>
  <conditionalFormatting sqref="W3:X3 W4:Y4">
    <cfRule type="cellIs" dxfId="45" priority="5" stopIfTrue="1" operator="equal">
      <formula>1</formula>
    </cfRule>
    <cfRule type="cellIs" dxfId="44" priority="6" stopIfTrue="1" operator="equal">
      <formula>2</formula>
    </cfRule>
  </conditionalFormatting>
  <conditionalFormatting sqref="T5:V5">
    <cfRule type="cellIs" dxfId="43" priority="3" stopIfTrue="1" operator="equal">
      <formula>1</formula>
    </cfRule>
    <cfRule type="cellIs" dxfId="42" priority="4" stopIfTrue="1" operator="equal">
      <formula>2</formula>
    </cfRule>
  </conditionalFormatting>
  <conditionalFormatting sqref="T3:U3 T4:V4">
    <cfRule type="cellIs" dxfId="41" priority="1" stopIfTrue="1" operator="equal">
      <formula>1</formula>
    </cfRule>
    <cfRule type="cellIs" dxfId="40" priority="2" stopIfTrue="1" operator="equal">
      <formula>2</formula>
    </cfRule>
  </conditionalFormatting>
  <hyperlinks>
    <hyperlink ref="B16" location="Índice!A1" display="(Voltar ao Índice)" xr:uid="{00000000-0004-0000-0100-000000000000}"/>
  </hyperlinks>
  <pageMargins left="0.78740157480314965" right="0.78740157480314965" top="0.78740157480314965" bottom="0.78740157480314965" header="0" footer="0"/>
  <pageSetup paperSize="9" scale="9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Z28"/>
  <sheetViews>
    <sheetView showGridLines="0" zoomScaleNormal="100" workbookViewId="0">
      <pane xSplit="2" topLeftCell="C1" activePane="topRight" state="frozen"/>
      <selection pane="topRight" activeCell="B1" sqref="B1:V1"/>
    </sheetView>
  </sheetViews>
  <sheetFormatPr defaultColWidth="9.140625" defaultRowHeight="12.75" x14ac:dyDescent="0.2"/>
  <cols>
    <col min="1" max="1" width="6.7109375" style="3" customWidth="1"/>
    <col min="2" max="2" width="26.28515625" style="3" customWidth="1"/>
    <col min="3" max="8" width="8.5703125" style="3" customWidth="1"/>
    <col min="9" max="17" width="8.5703125" style="78" customWidth="1"/>
    <col min="18" max="20" width="8.5703125" style="3" customWidth="1"/>
    <col min="21" max="22" width="10" style="3" customWidth="1"/>
    <col min="23" max="23" width="6.7109375" style="3" customWidth="1"/>
    <col min="24" max="16384" width="9.140625" style="3"/>
  </cols>
  <sheetData>
    <row r="1" spans="2:26" ht="30" customHeight="1" thickBot="1" x14ac:dyDescent="0.25">
      <c r="B1" s="123" t="s">
        <v>150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</row>
    <row r="2" spans="2:26" ht="15" customHeight="1" thickBot="1" x14ac:dyDescent="0.25">
      <c r="B2" s="22"/>
      <c r="C2" s="22"/>
      <c r="D2" s="22"/>
      <c r="E2" s="22"/>
      <c r="F2" s="22"/>
      <c r="G2" s="22"/>
      <c r="H2" s="22"/>
      <c r="I2" s="70"/>
      <c r="J2" s="70"/>
      <c r="K2" s="70"/>
      <c r="L2" s="101"/>
      <c r="M2" s="101"/>
      <c r="N2" s="101"/>
      <c r="O2" s="116"/>
      <c r="P2" s="116"/>
      <c r="Q2" s="116"/>
      <c r="R2" s="22"/>
      <c r="S2" s="22"/>
      <c r="T2" s="22"/>
      <c r="U2" s="22"/>
      <c r="V2" s="22"/>
    </row>
    <row r="3" spans="2:26" s="9" customFormat="1" ht="40.5" customHeight="1" x14ac:dyDescent="0.2">
      <c r="B3" s="132" t="s">
        <v>1</v>
      </c>
      <c r="C3" s="131">
        <v>2016</v>
      </c>
      <c r="D3" s="131"/>
      <c r="E3" s="131"/>
      <c r="F3" s="131">
        <v>2017</v>
      </c>
      <c r="G3" s="131"/>
      <c r="H3" s="131"/>
      <c r="I3" s="131">
        <v>2018</v>
      </c>
      <c r="J3" s="131"/>
      <c r="K3" s="131"/>
      <c r="L3" s="131">
        <v>2019</v>
      </c>
      <c r="M3" s="131"/>
      <c r="N3" s="131"/>
      <c r="O3" s="131">
        <v>2020</v>
      </c>
      <c r="P3" s="131"/>
      <c r="Q3" s="131"/>
      <c r="R3" s="131" t="s">
        <v>147</v>
      </c>
      <c r="S3" s="131"/>
      <c r="T3" s="131"/>
      <c r="U3" s="131" t="s">
        <v>149</v>
      </c>
      <c r="V3" s="131"/>
    </row>
    <row r="4" spans="2:26" s="9" customFormat="1" ht="36.6" customHeight="1" thickBot="1" x14ac:dyDescent="0.25">
      <c r="B4" s="133"/>
      <c r="C4" s="23" t="s">
        <v>116</v>
      </c>
      <c r="D4" s="23" t="s">
        <v>2</v>
      </c>
      <c r="E4" s="23" t="s">
        <v>9</v>
      </c>
      <c r="F4" s="23" t="s">
        <v>116</v>
      </c>
      <c r="G4" s="23" t="s">
        <v>2</v>
      </c>
      <c r="H4" s="23" t="s">
        <v>9</v>
      </c>
      <c r="I4" s="23" t="s">
        <v>116</v>
      </c>
      <c r="J4" s="23" t="s">
        <v>2</v>
      </c>
      <c r="K4" s="23" t="s">
        <v>9</v>
      </c>
      <c r="L4" s="23" t="s">
        <v>116</v>
      </c>
      <c r="M4" s="23" t="s">
        <v>2</v>
      </c>
      <c r="N4" s="23" t="s">
        <v>9</v>
      </c>
      <c r="O4" s="23" t="s">
        <v>116</v>
      </c>
      <c r="P4" s="23" t="s">
        <v>2</v>
      </c>
      <c r="Q4" s="23" t="s">
        <v>9</v>
      </c>
      <c r="R4" s="23" t="s">
        <v>116</v>
      </c>
      <c r="S4" s="23" t="s">
        <v>3</v>
      </c>
      <c r="T4" s="23" t="s">
        <v>4</v>
      </c>
      <c r="U4" s="23" t="s">
        <v>116</v>
      </c>
      <c r="V4" s="23" t="s">
        <v>3</v>
      </c>
    </row>
    <row r="5" spans="2:26" s="9" customFormat="1" ht="9" customHeight="1" x14ac:dyDescent="0.2">
      <c r="B5" s="1"/>
      <c r="C5" s="2"/>
      <c r="D5" s="2"/>
      <c r="E5" s="2"/>
      <c r="F5" s="2"/>
      <c r="G5" s="2"/>
      <c r="H5" s="2"/>
      <c r="I5" s="77"/>
      <c r="J5" s="77"/>
      <c r="K5" s="77"/>
      <c r="L5" s="77"/>
      <c r="M5" s="77"/>
      <c r="N5" s="77"/>
      <c r="O5" s="77"/>
      <c r="P5" s="77"/>
      <c r="Q5" s="77"/>
      <c r="R5" s="2"/>
      <c r="S5" s="2"/>
      <c r="T5" s="2"/>
      <c r="U5" s="2"/>
      <c r="V5" s="2"/>
    </row>
    <row r="6" spans="2:26" s="9" customFormat="1" ht="18" customHeight="1" x14ac:dyDescent="0.2">
      <c r="B6" s="19" t="s">
        <v>0</v>
      </c>
      <c r="C6" s="10">
        <v>382</v>
      </c>
      <c r="D6" s="10">
        <v>50998</v>
      </c>
      <c r="E6" s="10">
        <v>133503</v>
      </c>
      <c r="F6" s="10">
        <v>476</v>
      </c>
      <c r="G6" s="10">
        <v>60470.603840000003</v>
      </c>
      <c r="H6" s="10">
        <v>127039.083697479</v>
      </c>
      <c r="I6" s="10">
        <v>483</v>
      </c>
      <c r="J6" s="10">
        <v>62381</v>
      </c>
      <c r="K6" s="10">
        <v>129153</v>
      </c>
      <c r="L6" s="105">
        <v>476</v>
      </c>
      <c r="M6" s="105">
        <v>66174</v>
      </c>
      <c r="N6" s="105">
        <v>139021.26808823529</v>
      </c>
      <c r="O6" s="105">
        <v>494</v>
      </c>
      <c r="P6" s="105">
        <v>70917.219230000002</v>
      </c>
      <c r="Q6" s="105">
        <v>143557.12394736844</v>
      </c>
      <c r="R6" s="11">
        <f>((O6/L6)-1)*100</f>
        <v>3.7815126050420256</v>
      </c>
      <c r="S6" s="11">
        <f>((P6/M6)-1)*100</f>
        <v>7.1677988787137048</v>
      </c>
      <c r="T6" s="11">
        <f>((Q6/N6)-1)*100</f>
        <v>3.2627064344243228</v>
      </c>
      <c r="U6" s="106">
        <f>O6/'1'!W6*100</f>
        <v>10.83808688021062</v>
      </c>
      <c r="V6" s="106">
        <f>P6/'1'!X6*100</f>
        <v>15.956878797489354</v>
      </c>
    </row>
    <row r="7" spans="2:26" s="9" customFormat="1" ht="18" customHeight="1" x14ac:dyDescent="0.2">
      <c r="B7" s="20" t="s">
        <v>5</v>
      </c>
      <c r="C7" s="13">
        <v>314</v>
      </c>
      <c r="D7" s="13">
        <v>49369</v>
      </c>
      <c r="E7" s="13">
        <v>157227</v>
      </c>
      <c r="F7" s="13">
        <v>324</v>
      </c>
      <c r="G7" s="13">
        <v>56965.683090000006</v>
      </c>
      <c r="H7" s="13">
        <v>175820.00953703705</v>
      </c>
      <c r="I7" s="13">
        <v>351</v>
      </c>
      <c r="J7" s="13">
        <v>59179</v>
      </c>
      <c r="K7" s="13">
        <v>168600</v>
      </c>
      <c r="L7" s="118">
        <v>184</v>
      </c>
      <c r="M7" s="118">
        <v>32803.327039999996</v>
      </c>
      <c r="N7" s="118">
        <v>178278.95130434781</v>
      </c>
      <c r="O7" s="118">
        <v>303</v>
      </c>
      <c r="P7" s="118">
        <v>61211.493560000003</v>
      </c>
      <c r="Q7" s="118">
        <v>202018.13056105611</v>
      </c>
      <c r="R7" s="14">
        <f t="shared" ref="R7:R10" si="0">((O7/L7)-1)*100</f>
        <v>64.673913043478265</v>
      </c>
      <c r="S7" s="14">
        <f t="shared" ref="S7:S10" si="1">((P7/M7)-1)*100</f>
        <v>86.601479433349596</v>
      </c>
      <c r="T7" s="14">
        <f t="shared" ref="T7:T10" si="2">((Q7/N7)-1)*100</f>
        <v>13.315749886918571</v>
      </c>
      <c r="U7" s="109">
        <f>O7/'1'!W7*100</f>
        <v>10.73326248671626</v>
      </c>
      <c r="V7" s="109">
        <f>P7/'1'!X7*100</f>
        <v>15.673742357494339</v>
      </c>
    </row>
    <row r="8" spans="2:26" s="9" customFormat="1" ht="18" customHeight="1" x14ac:dyDescent="0.2">
      <c r="B8" s="21" t="s">
        <v>6</v>
      </c>
      <c r="C8" s="13">
        <v>137</v>
      </c>
      <c r="D8" s="13">
        <v>21851</v>
      </c>
      <c r="E8" s="13">
        <v>159497.25737226277</v>
      </c>
      <c r="F8" s="13">
        <v>191</v>
      </c>
      <c r="G8" s="13">
        <v>31916.425299999999</v>
      </c>
      <c r="H8" s="13">
        <v>167101.70314136127</v>
      </c>
      <c r="I8" s="13">
        <v>167</v>
      </c>
      <c r="J8" s="13">
        <v>26496</v>
      </c>
      <c r="K8" s="13">
        <v>158656</v>
      </c>
      <c r="L8" s="118">
        <v>179</v>
      </c>
      <c r="M8" s="118">
        <v>29751.056570000001</v>
      </c>
      <c r="N8" s="118">
        <v>166207.01994413408</v>
      </c>
      <c r="O8" s="118">
        <v>133</v>
      </c>
      <c r="P8" s="118">
        <v>24500.969730000001</v>
      </c>
      <c r="Q8" s="118">
        <v>184217.817518797</v>
      </c>
      <c r="R8" s="14">
        <f t="shared" si="0"/>
        <v>-25.698324022346362</v>
      </c>
      <c r="S8" s="14">
        <f t="shared" si="1"/>
        <v>-17.646724000027668</v>
      </c>
      <c r="T8" s="14">
        <f t="shared" si="2"/>
        <v>10.836363939812376</v>
      </c>
      <c r="U8" s="109">
        <f>O8/'1'!W8*100</f>
        <v>8.0752884031572556</v>
      </c>
      <c r="V8" s="109">
        <f>P8/'1'!X8*100</f>
        <v>10.48257100279484</v>
      </c>
    </row>
    <row r="9" spans="2:26" s="9" customFormat="1" ht="18" customHeight="1" x14ac:dyDescent="0.2">
      <c r="B9" s="20" t="s">
        <v>7</v>
      </c>
      <c r="C9" s="13">
        <v>62</v>
      </c>
      <c r="D9" s="13">
        <v>764</v>
      </c>
      <c r="E9" s="13">
        <v>12318</v>
      </c>
      <c r="F9" s="13">
        <v>136</v>
      </c>
      <c r="G9" s="13">
        <v>1872.42075</v>
      </c>
      <c r="H9" s="13">
        <v>13767.799632352941</v>
      </c>
      <c r="I9" s="13">
        <v>111</v>
      </c>
      <c r="J9" s="13">
        <v>1531</v>
      </c>
      <c r="K9" s="13">
        <v>13794</v>
      </c>
      <c r="L9" s="118">
        <v>113</v>
      </c>
      <c r="M9" s="118">
        <v>3619.74</v>
      </c>
      <c r="N9" s="118">
        <v>32033.097345132745</v>
      </c>
      <c r="O9" s="118">
        <v>174</v>
      </c>
      <c r="P9" s="118">
        <v>5859.1256700000004</v>
      </c>
      <c r="Q9" s="118">
        <v>33673.136034482755</v>
      </c>
      <c r="R9" s="14">
        <f t="shared" si="0"/>
        <v>53.982300884955748</v>
      </c>
      <c r="S9" s="14">
        <f t="shared" si="1"/>
        <v>61.86592600573524</v>
      </c>
      <c r="T9" s="14">
        <f t="shared" si="2"/>
        <v>5.1198255094716982</v>
      </c>
      <c r="U9" s="109">
        <f>O9/'1'!W9*100</f>
        <v>10.754017305315204</v>
      </c>
      <c r="V9" s="109">
        <f>P9/'1'!X9*100</f>
        <v>15.42136454001985</v>
      </c>
    </row>
    <row r="10" spans="2:26" s="9" customFormat="1" ht="18" customHeight="1" x14ac:dyDescent="0.2">
      <c r="B10" s="20" t="s">
        <v>8</v>
      </c>
      <c r="C10" s="13">
        <v>6</v>
      </c>
      <c r="D10" s="13">
        <v>865</v>
      </c>
      <c r="E10" s="13">
        <v>144167</v>
      </c>
      <c r="F10" s="13">
        <v>16</v>
      </c>
      <c r="G10" s="13">
        <v>1632.5</v>
      </c>
      <c r="H10" s="13">
        <v>102031.25</v>
      </c>
      <c r="I10" s="13">
        <v>21</v>
      </c>
      <c r="J10" s="13">
        <v>1671</v>
      </c>
      <c r="K10" s="13">
        <v>79586</v>
      </c>
      <c r="L10" s="118">
        <v>26</v>
      </c>
      <c r="M10" s="118">
        <v>4372.6149999999998</v>
      </c>
      <c r="N10" s="118">
        <v>168177.5</v>
      </c>
      <c r="O10" s="118">
        <v>17</v>
      </c>
      <c r="P10" s="118">
        <v>3846.6</v>
      </c>
      <c r="Q10" s="118">
        <v>226270.58823529413</v>
      </c>
      <c r="R10" s="14">
        <f t="shared" si="0"/>
        <v>-34.615384615384613</v>
      </c>
      <c r="S10" s="14">
        <f t="shared" si="1"/>
        <v>-12.029757936612295</v>
      </c>
      <c r="T10" s="14">
        <f t="shared" si="2"/>
        <v>34.54272315576943</v>
      </c>
      <c r="U10" s="109">
        <f>O10/'1'!W10*100</f>
        <v>14.529914529914532</v>
      </c>
      <c r="V10" s="109">
        <f>P10/'1'!X10*100</f>
        <v>24.190091709884957</v>
      </c>
    </row>
    <row r="11" spans="2:26" s="9" customFormat="1" ht="9" customHeight="1" x14ac:dyDescent="0.2"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18"/>
      <c r="P11" s="118"/>
      <c r="Q11" s="118"/>
      <c r="R11" s="14"/>
      <c r="S11" s="14"/>
      <c r="T11" s="14"/>
      <c r="U11" s="14"/>
      <c r="V11" s="14"/>
    </row>
    <row r="12" spans="2:26" s="9" customFormat="1" ht="3" customHeight="1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2:26" s="9" customFormat="1" ht="9" customHeight="1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2:26" ht="13.5" customHeight="1" x14ac:dyDescent="0.2">
      <c r="B14" s="122" t="s">
        <v>119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</row>
    <row r="15" spans="2:26" ht="12.75" customHeight="1" x14ac:dyDescent="0.2">
      <c r="X15" s="8"/>
      <c r="Y15" s="8"/>
      <c r="Z15" s="8"/>
    </row>
    <row r="16" spans="2:26" s="51" customFormat="1" ht="12.75" customHeight="1" x14ac:dyDescent="0.2">
      <c r="B16" s="52" t="s">
        <v>96</v>
      </c>
    </row>
    <row r="17" spans="3:26" customFormat="1" ht="12.75" customHeight="1" x14ac:dyDescent="0.2">
      <c r="I17" s="76"/>
      <c r="J17" s="76"/>
      <c r="K17" s="76"/>
      <c r="L17" s="76"/>
      <c r="M17" s="76"/>
      <c r="N17" s="76"/>
      <c r="O17" s="76"/>
      <c r="P17" s="76"/>
      <c r="Q17" s="76"/>
      <c r="X17" s="4"/>
      <c r="Y17" s="4"/>
      <c r="Z17" s="4"/>
    </row>
    <row r="18" spans="3:26" customFormat="1" ht="12.75" customHeight="1" x14ac:dyDescent="0.2">
      <c r="I18" s="76"/>
      <c r="J18" s="76"/>
      <c r="K18" s="76"/>
      <c r="L18" s="76"/>
      <c r="M18" s="76"/>
      <c r="N18" s="76"/>
      <c r="O18" s="76"/>
      <c r="P18" s="76"/>
      <c r="Q18" s="76"/>
      <c r="X18" s="4"/>
      <c r="Y18" s="4"/>
      <c r="Z18" s="4"/>
    </row>
    <row r="19" spans="3:26" customFormat="1" ht="12.75" customHeight="1" x14ac:dyDescent="0.2">
      <c r="I19" s="76"/>
      <c r="J19" s="76"/>
      <c r="K19" s="76"/>
      <c r="L19" s="76"/>
      <c r="M19" s="76"/>
      <c r="N19" s="76"/>
      <c r="O19" s="76"/>
      <c r="P19" s="76"/>
      <c r="Q19" s="76"/>
      <c r="X19" s="4"/>
      <c r="Y19" s="4"/>
      <c r="Z19" s="4"/>
    </row>
    <row r="20" spans="3:26" x14ac:dyDescent="0.2">
      <c r="C20" s="73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3:26" x14ac:dyDescent="0.2"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3:26" x14ac:dyDescent="0.2"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3:26" x14ac:dyDescent="0.2">
      <c r="R23" s="8"/>
      <c r="S23" s="8"/>
      <c r="T23" s="8"/>
      <c r="U23" s="8"/>
      <c r="V23" s="8"/>
    </row>
    <row r="24" spans="3:26" x14ac:dyDescent="0.2">
      <c r="R24" s="8"/>
      <c r="S24" s="8"/>
      <c r="T24" s="8"/>
      <c r="U24" s="8"/>
      <c r="V24" s="8"/>
    </row>
    <row r="25" spans="3:26" x14ac:dyDescent="0.2">
      <c r="R25" s="8"/>
      <c r="T25" s="8"/>
      <c r="U25" s="8"/>
      <c r="V25" s="8"/>
    </row>
    <row r="26" spans="3:26" x14ac:dyDescent="0.2">
      <c r="R26" s="8"/>
      <c r="T26" s="8"/>
      <c r="U26" s="8"/>
      <c r="V26" s="8"/>
    </row>
    <row r="27" spans="3:26" x14ac:dyDescent="0.2">
      <c r="R27" s="8"/>
    </row>
    <row r="28" spans="3:26" x14ac:dyDescent="0.2">
      <c r="R28" s="8"/>
    </row>
  </sheetData>
  <mergeCells count="10">
    <mergeCell ref="B14:V14"/>
    <mergeCell ref="U3:V3"/>
    <mergeCell ref="B1:V1"/>
    <mergeCell ref="B3:B4"/>
    <mergeCell ref="C3:E3"/>
    <mergeCell ref="F3:H3"/>
    <mergeCell ref="R3:T3"/>
    <mergeCell ref="I3:K3"/>
    <mergeCell ref="L3:N3"/>
    <mergeCell ref="O3:Q3"/>
  </mergeCells>
  <conditionalFormatting sqref="F3:G3 C5:H5 B3 B5:B11 F4:H4 C3:E4 R3:T5">
    <cfRule type="cellIs" dxfId="39" priority="13" stopIfTrue="1" operator="equal">
      <formula>1</formula>
    </cfRule>
    <cfRule type="cellIs" dxfId="38" priority="14" stopIfTrue="1" operator="equal">
      <formula>2</formula>
    </cfRule>
  </conditionalFormatting>
  <conditionalFormatting sqref="U3:U5 V4:V5">
    <cfRule type="cellIs" dxfId="37" priority="9" stopIfTrue="1" operator="equal">
      <formula>1</formula>
    </cfRule>
    <cfRule type="cellIs" dxfId="36" priority="10" stopIfTrue="1" operator="equal">
      <formula>2</formula>
    </cfRule>
  </conditionalFormatting>
  <conditionalFormatting sqref="I3:J3 I5:N5 I4:K4">
    <cfRule type="cellIs" dxfId="35" priority="7" stopIfTrue="1" operator="equal">
      <formula>1</formula>
    </cfRule>
    <cfRule type="cellIs" dxfId="34" priority="8" stopIfTrue="1" operator="equal">
      <formula>2</formula>
    </cfRule>
  </conditionalFormatting>
  <conditionalFormatting sqref="L3:M3 L4:N4">
    <cfRule type="cellIs" dxfId="33" priority="5" stopIfTrue="1" operator="equal">
      <formula>1</formula>
    </cfRule>
    <cfRule type="cellIs" dxfId="32" priority="6" stopIfTrue="1" operator="equal">
      <formula>2</formula>
    </cfRule>
  </conditionalFormatting>
  <conditionalFormatting sqref="O5:Q5">
    <cfRule type="cellIs" dxfId="31" priority="3" stopIfTrue="1" operator="equal">
      <formula>1</formula>
    </cfRule>
    <cfRule type="cellIs" dxfId="30" priority="4" stopIfTrue="1" operator="equal">
      <formula>2</formula>
    </cfRule>
  </conditionalFormatting>
  <conditionalFormatting sqref="O3:P3 O4:Q4">
    <cfRule type="cellIs" dxfId="29" priority="1" stopIfTrue="1" operator="equal">
      <formula>1</formula>
    </cfRule>
    <cfRule type="cellIs" dxfId="28" priority="2" stopIfTrue="1" operator="equal">
      <formula>2</formula>
    </cfRule>
  </conditionalFormatting>
  <hyperlinks>
    <hyperlink ref="B16" location="Índice!A1" display="(Voltar ao Índice)" xr:uid="{00000000-0004-0000-02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23"/>
  <sheetViews>
    <sheetView showGridLines="0" zoomScaleNormal="100" workbookViewId="0">
      <selection activeCell="B1" sqref="B1:L1"/>
    </sheetView>
  </sheetViews>
  <sheetFormatPr defaultColWidth="9.140625" defaultRowHeight="12.75" x14ac:dyDescent="0.2"/>
  <cols>
    <col min="1" max="1" width="6.7109375" style="3" customWidth="1"/>
    <col min="2" max="12" width="13" style="3" customWidth="1"/>
    <col min="13" max="13" width="6.7109375" style="3" customWidth="1"/>
    <col min="14" max="14" width="14.5703125" style="3" customWidth="1"/>
    <col min="15" max="16384" width="9.140625" style="3"/>
  </cols>
  <sheetData>
    <row r="1" spans="2:16" ht="30" customHeight="1" thickBot="1" x14ac:dyDescent="0.25">
      <c r="B1" s="123" t="s">
        <v>151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2:16" ht="15" customHeight="1" thickBo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2:16" ht="69.75" customHeight="1" x14ac:dyDescent="0.2">
      <c r="B3" s="132" t="s">
        <v>10</v>
      </c>
      <c r="C3" s="131" t="s">
        <v>19</v>
      </c>
      <c r="D3" s="131"/>
      <c r="E3" s="131"/>
      <c r="F3" s="131" t="s">
        <v>94</v>
      </c>
      <c r="G3" s="131"/>
      <c r="H3" s="131"/>
      <c r="I3" s="131" t="s">
        <v>114</v>
      </c>
      <c r="J3" s="131"/>
      <c r="K3" s="131" t="s">
        <v>115</v>
      </c>
      <c r="L3" s="135"/>
      <c r="N3" s="120" t="s">
        <v>96</v>
      </c>
    </row>
    <row r="4" spans="2:16" ht="36.6" customHeight="1" thickBot="1" x14ac:dyDescent="0.25">
      <c r="B4" s="133"/>
      <c r="C4" s="23" t="s">
        <v>116</v>
      </c>
      <c r="D4" s="23" t="s">
        <v>2</v>
      </c>
      <c r="E4" s="23" t="s">
        <v>9</v>
      </c>
      <c r="F4" s="23" t="s">
        <v>116</v>
      </c>
      <c r="G4" s="23" t="s">
        <v>2</v>
      </c>
      <c r="H4" s="23" t="s">
        <v>9</v>
      </c>
      <c r="I4" s="23" t="s">
        <v>116</v>
      </c>
      <c r="J4" s="23" t="s">
        <v>3</v>
      </c>
      <c r="K4" s="23" t="s">
        <v>116</v>
      </c>
      <c r="L4" s="34" t="s">
        <v>3</v>
      </c>
    </row>
    <row r="5" spans="2:16" ht="9" customHeight="1" x14ac:dyDescent="0.2">
      <c r="B5" s="1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6" s="78" customFormat="1" ht="18" customHeight="1" x14ac:dyDescent="0.2">
      <c r="B6" s="35">
        <v>2020</v>
      </c>
      <c r="C6" s="118">
        <v>494</v>
      </c>
      <c r="D6" s="118">
        <v>70917.219230000002</v>
      </c>
      <c r="E6" s="118">
        <v>143557.12394736844</v>
      </c>
      <c r="F6" s="108">
        <v>29</v>
      </c>
      <c r="G6" s="108">
        <v>20240</v>
      </c>
      <c r="H6" s="108">
        <v>697931.03448275861</v>
      </c>
      <c r="I6" s="30">
        <f>F6/C6*100</f>
        <v>5.8704453441295543</v>
      </c>
      <c r="J6" s="30">
        <f>G6/D6*100</f>
        <v>28.540318162162094</v>
      </c>
      <c r="K6" s="109">
        <v>13.756033347959631</v>
      </c>
      <c r="L6" s="109">
        <v>15.956878797489354</v>
      </c>
      <c r="N6" s="8"/>
      <c r="O6" s="8"/>
    </row>
    <row r="7" spans="2:16" s="78" customFormat="1" ht="18" customHeight="1" x14ac:dyDescent="0.2">
      <c r="B7" s="35">
        <v>2019</v>
      </c>
      <c r="C7" s="107">
        <v>476</v>
      </c>
      <c r="D7" s="107">
        <v>66174</v>
      </c>
      <c r="E7" s="107">
        <v>139021.26808823529</v>
      </c>
      <c r="F7" s="108">
        <v>17</v>
      </c>
      <c r="G7" s="108">
        <v>12870</v>
      </c>
      <c r="H7" s="108">
        <v>757058.93705882353</v>
      </c>
      <c r="I7" s="30">
        <f t="shared" ref="I7:J8" si="0">(F7/C7)*100</f>
        <v>3.5714285714285712</v>
      </c>
      <c r="J7" s="30">
        <f t="shared" si="0"/>
        <v>19.448726085773867</v>
      </c>
      <c r="K7" s="109">
        <v>9.1292673571154594</v>
      </c>
      <c r="L7" s="109">
        <v>13.900448112974731</v>
      </c>
      <c r="N7" s="8"/>
      <c r="O7" s="8"/>
    </row>
    <row r="8" spans="2:16" s="78" customFormat="1" ht="18" customHeight="1" x14ac:dyDescent="0.2">
      <c r="B8" s="35">
        <v>2018</v>
      </c>
      <c r="C8" s="13">
        <v>483</v>
      </c>
      <c r="D8" s="13">
        <v>62381</v>
      </c>
      <c r="E8" s="13">
        <v>129153</v>
      </c>
      <c r="F8" s="55">
        <v>20</v>
      </c>
      <c r="G8" s="55">
        <v>15790</v>
      </c>
      <c r="H8" s="55">
        <v>789545</v>
      </c>
      <c r="I8" s="30">
        <f t="shared" si="0"/>
        <v>4.1407867494824018</v>
      </c>
      <c r="J8" s="30">
        <f t="shared" si="0"/>
        <v>25.312194418172201</v>
      </c>
      <c r="K8" s="74">
        <v>9.6754807692307701</v>
      </c>
      <c r="L8" s="74">
        <v>13.330811674851372</v>
      </c>
      <c r="N8" s="8"/>
      <c r="O8" s="8"/>
    </row>
    <row r="9" spans="2:16" s="78" customFormat="1" ht="18" customHeight="1" x14ac:dyDescent="0.2">
      <c r="B9" s="35">
        <v>2017</v>
      </c>
      <c r="C9" s="55">
        <v>476</v>
      </c>
      <c r="D9" s="55">
        <v>60470.603840000003</v>
      </c>
      <c r="E9" s="55">
        <v>127039.083697479</v>
      </c>
      <c r="F9" s="79">
        <v>14</v>
      </c>
      <c r="G9" s="79">
        <v>10696.643400000001</v>
      </c>
      <c r="H9" s="79">
        <v>764045.95714285714</v>
      </c>
      <c r="I9" s="30">
        <v>2.9411764705882351</v>
      </c>
      <c r="J9" s="30">
        <v>17.688997166792639</v>
      </c>
      <c r="K9" s="14">
        <v>9.7781429745275261</v>
      </c>
      <c r="L9" s="14">
        <v>11.999611825264219</v>
      </c>
      <c r="N9" s="8"/>
      <c r="O9" s="8"/>
    </row>
    <row r="10" spans="2:16" s="78" customFormat="1" ht="18" customHeight="1" x14ac:dyDescent="0.2">
      <c r="B10" s="35">
        <v>2016</v>
      </c>
      <c r="C10" s="13">
        <v>382</v>
      </c>
      <c r="D10" s="13">
        <v>50998</v>
      </c>
      <c r="E10" s="13">
        <v>133503</v>
      </c>
      <c r="F10" s="79">
        <v>10</v>
      </c>
      <c r="G10" s="79">
        <v>6056.9</v>
      </c>
      <c r="H10" s="79">
        <v>605690</v>
      </c>
      <c r="I10" s="80">
        <v>2.6246719160104988</v>
      </c>
      <c r="J10" s="80">
        <v>15.550248246623569</v>
      </c>
      <c r="K10" s="74">
        <v>9.6260737746336531</v>
      </c>
      <c r="L10" s="74">
        <v>10.632763372375344</v>
      </c>
      <c r="N10" s="8"/>
      <c r="O10" s="8"/>
      <c r="P10" s="8"/>
    </row>
    <row r="11" spans="2:16" s="78" customFormat="1" ht="18" customHeight="1" x14ac:dyDescent="0.2">
      <c r="B11" s="35">
        <v>2015</v>
      </c>
      <c r="C11" s="55">
        <v>278</v>
      </c>
      <c r="D11" s="55">
        <v>33190</v>
      </c>
      <c r="E11" s="55">
        <v>119389.15262589931</v>
      </c>
      <c r="F11" s="55">
        <v>7</v>
      </c>
      <c r="G11" s="55">
        <v>7139</v>
      </c>
      <c r="H11" s="55">
        <v>1019857.1428571428</v>
      </c>
      <c r="I11" s="30">
        <v>2.5179856115107913</v>
      </c>
      <c r="J11" s="30">
        <v>21.509371287335142</v>
      </c>
      <c r="K11" s="14">
        <v>7.5666848121937944</v>
      </c>
      <c r="L11" s="14">
        <v>13.457133010318891</v>
      </c>
      <c r="N11" s="8"/>
      <c r="O11" s="8"/>
      <c r="P11" s="8"/>
    </row>
    <row r="12" spans="2:16" s="78" customFormat="1" ht="18" customHeight="1" x14ac:dyDescent="0.2">
      <c r="B12" s="35">
        <v>2014</v>
      </c>
      <c r="C12" s="55">
        <v>181</v>
      </c>
      <c r="D12" s="55">
        <v>19596</v>
      </c>
      <c r="E12" s="55">
        <v>108266.35618784532</v>
      </c>
      <c r="F12" s="55">
        <v>6</v>
      </c>
      <c r="G12" s="55">
        <v>3858</v>
      </c>
      <c r="H12" s="55">
        <v>643000</v>
      </c>
      <c r="I12" s="30">
        <v>3.3149171270718232</v>
      </c>
      <c r="J12" s="30">
        <v>19.687479913048715</v>
      </c>
      <c r="K12" s="14">
        <v>6.791744840525328</v>
      </c>
      <c r="L12" s="14">
        <v>9.9944917069588115</v>
      </c>
      <c r="N12" s="8"/>
      <c r="O12" s="8"/>
      <c r="P12" s="8"/>
    </row>
    <row r="13" spans="2:16" s="78" customFormat="1" ht="18" customHeight="1" x14ac:dyDescent="0.2">
      <c r="B13" s="35">
        <v>2013</v>
      </c>
      <c r="C13" s="55">
        <v>232</v>
      </c>
      <c r="D13" s="55">
        <v>22652</v>
      </c>
      <c r="E13" s="55">
        <v>97638.193405172424</v>
      </c>
      <c r="F13" s="55">
        <v>4</v>
      </c>
      <c r="G13" s="55">
        <v>2770</v>
      </c>
      <c r="H13" s="55">
        <v>692500</v>
      </c>
      <c r="I13" s="30">
        <v>1.7241379310344827</v>
      </c>
      <c r="J13" s="30">
        <v>12.22846793453809</v>
      </c>
      <c r="K13" s="14">
        <v>7.5226977950713358</v>
      </c>
      <c r="L13" s="14">
        <v>8.745675809241412</v>
      </c>
      <c r="N13" s="8"/>
      <c r="O13" s="8"/>
      <c r="P13" s="8"/>
    </row>
    <row r="14" spans="2:16" ht="18" customHeight="1" x14ac:dyDescent="0.2">
      <c r="B14" s="35">
        <v>2012</v>
      </c>
      <c r="C14" s="55">
        <v>324</v>
      </c>
      <c r="D14" s="55">
        <v>25572</v>
      </c>
      <c r="E14" s="55">
        <v>78926.257654320973</v>
      </c>
      <c r="F14" s="55">
        <v>2</v>
      </c>
      <c r="G14" s="56" t="s">
        <v>31</v>
      </c>
      <c r="H14" s="56" t="s">
        <v>31</v>
      </c>
      <c r="I14" s="30">
        <v>0.61728395061728392</v>
      </c>
      <c r="J14" s="31" t="s">
        <v>31</v>
      </c>
      <c r="K14" s="14">
        <v>9.7443609022556394</v>
      </c>
      <c r="L14" s="14">
        <v>10.774280261056782</v>
      </c>
      <c r="N14" s="8"/>
      <c r="O14" s="8"/>
    </row>
    <row r="15" spans="2:16" ht="9" customHeight="1" x14ac:dyDescent="0.2">
      <c r="B15" s="28"/>
      <c r="C15" s="29"/>
      <c r="D15" s="29"/>
      <c r="E15" s="29"/>
      <c r="F15" s="29"/>
      <c r="G15" s="29"/>
      <c r="H15" s="29"/>
      <c r="I15" s="30"/>
      <c r="J15" s="30"/>
      <c r="K15" s="14"/>
      <c r="L15" s="14"/>
      <c r="N15" s="8"/>
      <c r="O15" s="8"/>
    </row>
    <row r="16" spans="2:16" ht="3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2:19" ht="9" customHeight="1" x14ac:dyDescent="0.2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9" ht="13.5" customHeight="1" x14ac:dyDescent="0.2">
      <c r="B18" s="122" t="s">
        <v>119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</row>
    <row r="19" spans="2:19" s="78" customFormat="1" ht="13.5" customHeight="1" x14ac:dyDescent="0.2">
      <c r="B19" s="134" t="s">
        <v>121</v>
      </c>
      <c r="C19" s="122"/>
      <c r="D19" s="122"/>
      <c r="E19" s="122"/>
      <c r="F19" s="122"/>
      <c r="G19" s="122"/>
      <c r="H19" s="122"/>
      <c r="I19" s="96"/>
      <c r="J19" s="96"/>
      <c r="K19" s="96"/>
      <c r="L19" s="96"/>
    </row>
    <row r="20" spans="2:19" ht="12.75" customHeight="1" x14ac:dyDescent="0.2">
      <c r="Q20" s="8"/>
      <c r="R20" s="8"/>
      <c r="S20" s="8"/>
    </row>
    <row r="21" spans="2:19" customFormat="1" ht="12.75" customHeight="1" x14ac:dyDescent="0.2">
      <c r="Q21" s="4"/>
      <c r="R21" s="4"/>
      <c r="S21" s="4"/>
    </row>
    <row r="22" spans="2:19" customFormat="1" ht="12.75" customHeight="1" x14ac:dyDescent="0.2">
      <c r="Q22" s="4"/>
      <c r="R22" s="4"/>
      <c r="S22" s="4"/>
    </row>
    <row r="23" spans="2:19" customFormat="1" ht="12.75" customHeight="1" x14ac:dyDescent="0.2">
      <c r="Q23" s="4"/>
      <c r="R23" s="4"/>
      <c r="S23" s="4"/>
    </row>
  </sheetData>
  <mergeCells count="8">
    <mergeCell ref="B19:H19"/>
    <mergeCell ref="B18:L18"/>
    <mergeCell ref="K3:L3"/>
    <mergeCell ref="B1:L1"/>
    <mergeCell ref="B3:B4"/>
    <mergeCell ref="C3:E3"/>
    <mergeCell ref="F3:H3"/>
    <mergeCell ref="I3:J3"/>
  </mergeCells>
  <conditionalFormatting sqref="J4:J5 B3 B5 C3:I5 K3:K5 L4:L5 B14:B15">
    <cfRule type="cellIs" dxfId="27" priority="23" stopIfTrue="1" operator="equal">
      <formula>1</formula>
    </cfRule>
    <cfRule type="cellIs" dxfId="26" priority="24" stopIfTrue="1" operator="equal">
      <formula>2</formula>
    </cfRule>
  </conditionalFormatting>
  <conditionalFormatting sqref="B7">
    <cfRule type="cellIs" dxfId="25" priority="15" stopIfTrue="1" operator="equal">
      <formula>1</formula>
    </cfRule>
    <cfRule type="cellIs" dxfId="24" priority="16" stopIfTrue="1" operator="equal">
      <formula>2</formula>
    </cfRule>
  </conditionalFormatting>
  <conditionalFormatting sqref="B8">
    <cfRule type="cellIs" dxfId="23" priority="13" stopIfTrue="1" operator="equal">
      <formula>1</formula>
    </cfRule>
    <cfRule type="cellIs" dxfId="22" priority="14" stopIfTrue="1" operator="equal">
      <formula>2</formula>
    </cfRule>
  </conditionalFormatting>
  <conditionalFormatting sqref="B9">
    <cfRule type="cellIs" dxfId="21" priority="11" stopIfTrue="1" operator="equal">
      <formula>1</formula>
    </cfRule>
    <cfRule type="cellIs" dxfId="20" priority="12" stopIfTrue="1" operator="equal">
      <formula>2</formula>
    </cfRule>
  </conditionalFormatting>
  <conditionalFormatting sqref="B10">
    <cfRule type="cellIs" dxfId="19" priority="9" stopIfTrue="1" operator="equal">
      <formula>1</formula>
    </cfRule>
    <cfRule type="cellIs" dxfId="18" priority="10" stopIfTrue="1" operator="equal">
      <formula>2</formula>
    </cfRule>
  </conditionalFormatting>
  <conditionalFormatting sqref="B11">
    <cfRule type="cellIs" dxfId="17" priority="7" stopIfTrue="1" operator="equal">
      <formula>1</formula>
    </cfRule>
    <cfRule type="cellIs" dxfId="16" priority="8" stopIfTrue="1" operator="equal">
      <formula>2</formula>
    </cfRule>
  </conditionalFormatting>
  <conditionalFormatting sqref="B12">
    <cfRule type="cellIs" dxfId="15" priority="5" stopIfTrue="1" operator="equal">
      <formula>1</formula>
    </cfRule>
    <cfRule type="cellIs" dxfId="14" priority="6" stopIfTrue="1" operator="equal">
      <formula>2</formula>
    </cfRule>
  </conditionalFormatting>
  <conditionalFormatting sqref="B13">
    <cfRule type="cellIs" dxfId="13" priority="3" stopIfTrue="1" operator="equal">
      <formula>1</formula>
    </cfRule>
    <cfRule type="cellIs" dxfId="12" priority="4" stopIfTrue="1" operator="equal">
      <formula>2</formula>
    </cfRule>
  </conditionalFormatting>
  <conditionalFormatting sqref="B6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N3" location="Índice!A1" display="(Voltar ao Índice)" xr:uid="{00000000-0004-0000-03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34"/>
  <sheetViews>
    <sheetView showGridLines="0" zoomScaleNormal="100" workbookViewId="0">
      <selection activeCell="B1" sqref="B1:K1"/>
    </sheetView>
  </sheetViews>
  <sheetFormatPr defaultColWidth="9.140625" defaultRowHeight="12.75" x14ac:dyDescent="0.2"/>
  <cols>
    <col min="1" max="1" width="6.7109375" style="3" customWidth="1"/>
    <col min="2" max="2" width="19.7109375" style="3" customWidth="1"/>
    <col min="3" max="8" width="17.85546875" style="3" customWidth="1"/>
    <col min="9" max="11" width="17.85546875" style="78" customWidth="1"/>
    <col min="12" max="12" width="6.7109375" style="3" customWidth="1"/>
    <col min="13" max="13" width="15.5703125" style="3" customWidth="1"/>
    <col min="14" max="14" width="9.140625" style="3"/>
    <col min="15" max="15" width="9.28515625" style="3" bestFit="1" customWidth="1"/>
    <col min="16" max="16" width="10.5703125" style="3" bestFit="1" customWidth="1"/>
    <col min="17" max="17" width="9.28515625" style="3" bestFit="1" customWidth="1"/>
    <col min="18" max="18" width="10.5703125" style="3" bestFit="1" customWidth="1"/>
    <col min="19" max="19" width="9.28515625" style="3" bestFit="1" customWidth="1"/>
    <col min="20" max="16384" width="9.140625" style="3"/>
  </cols>
  <sheetData>
    <row r="1" spans="2:19" ht="37.5" customHeight="1" x14ac:dyDescent="0.2">
      <c r="B1" s="136" t="s">
        <v>152</v>
      </c>
      <c r="C1" s="136"/>
      <c r="D1" s="136"/>
      <c r="E1" s="136"/>
      <c r="F1" s="136"/>
      <c r="G1" s="136"/>
      <c r="H1" s="136"/>
      <c r="I1" s="136"/>
      <c r="J1" s="136"/>
      <c r="K1" s="136"/>
    </row>
    <row r="2" spans="2:19" ht="15" customHeight="1" thickBot="1" x14ac:dyDescent="0.25">
      <c r="B2" s="41"/>
      <c r="C2" s="41"/>
      <c r="D2" s="41"/>
      <c r="E2" s="41"/>
      <c r="F2" s="41"/>
      <c r="G2" s="41"/>
      <c r="H2" s="41"/>
      <c r="I2" s="15"/>
      <c r="J2" s="15"/>
      <c r="K2" s="15"/>
    </row>
    <row r="3" spans="2:19" s="9" customFormat="1" ht="33" customHeight="1" thickBot="1" x14ac:dyDescent="0.25">
      <c r="B3" s="40" t="s">
        <v>23</v>
      </c>
      <c r="C3" s="33">
        <v>2012</v>
      </c>
      <c r="D3" s="33">
        <v>2013</v>
      </c>
      <c r="E3" s="33">
        <v>2014</v>
      </c>
      <c r="F3" s="33">
        <v>2015</v>
      </c>
      <c r="G3" s="33">
        <v>2016</v>
      </c>
      <c r="H3" s="33">
        <v>2017</v>
      </c>
      <c r="I3" s="33">
        <v>2018</v>
      </c>
      <c r="J3" s="33">
        <v>2019</v>
      </c>
      <c r="K3" s="33">
        <v>2020</v>
      </c>
    </row>
    <row r="4" spans="2:19" s="9" customFormat="1" ht="4.9000000000000004" customHeight="1" x14ac:dyDescent="0.2">
      <c r="B4" s="1"/>
      <c r="C4" s="2"/>
      <c r="D4" s="2"/>
      <c r="E4" s="2"/>
      <c r="F4" s="2"/>
      <c r="G4" s="2"/>
      <c r="H4" s="2"/>
      <c r="I4" s="77"/>
      <c r="J4" s="77"/>
      <c r="K4" s="77"/>
    </row>
    <row r="5" spans="2:19" s="9" customFormat="1" ht="21" customHeight="1" x14ac:dyDescent="0.2">
      <c r="B5" s="28" t="s">
        <v>11</v>
      </c>
      <c r="C5" s="37" t="s">
        <v>32</v>
      </c>
      <c r="D5" s="37" t="s">
        <v>43</v>
      </c>
      <c r="E5" s="37" t="s">
        <v>54</v>
      </c>
      <c r="F5" s="37" t="s">
        <v>62</v>
      </c>
      <c r="G5" s="37" t="s">
        <v>97</v>
      </c>
      <c r="H5" s="37" t="s">
        <v>74</v>
      </c>
      <c r="I5" s="97" t="s">
        <v>123</v>
      </c>
      <c r="J5" s="110" t="s">
        <v>135</v>
      </c>
      <c r="K5" s="110" t="s">
        <v>157</v>
      </c>
      <c r="L5" s="38"/>
      <c r="O5" s="38"/>
    </row>
    <row r="6" spans="2:19" s="9" customFormat="1" ht="21" customHeight="1" x14ac:dyDescent="0.2">
      <c r="B6" s="28" t="s">
        <v>12</v>
      </c>
      <c r="C6" s="37" t="s">
        <v>33</v>
      </c>
      <c r="D6" s="37" t="s">
        <v>44</v>
      </c>
      <c r="E6" s="37" t="s">
        <v>55</v>
      </c>
      <c r="F6" s="37" t="s">
        <v>63</v>
      </c>
      <c r="G6" s="37" t="s">
        <v>98</v>
      </c>
      <c r="H6" s="37" t="s">
        <v>75</v>
      </c>
      <c r="I6" s="97" t="s">
        <v>124</v>
      </c>
      <c r="J6" s="110" t="s">
        <v>136</v>
      </c>
      <c r="K6" s="110" t="s">
        <v>158</v>
      </c>
      <c r="L6" s="38"/>
      <c r="O6" s="38"/>
    </row>
    <row r="7" spans="2:19" s="9" customFormat="1" ht="21" customHeight="1" x14ac:dyDescent="0.2">
      <c r="B7" s="28" t="s">
        <v>13</v>
      </c>
      <c r="C7" s="37" t="s">
        <v>34</v>
      </c>
      <c r="D7" s="37" t="s">
        <v>45</v>
      </c>
      <c r="E7" s="37" t="s">
        <v>56</v>
      </c>
      <c r="F7" s="37" t="s">
        <v>64</v>
      </c>
      <c r="G7" s="37" t="s">
        <v>99</v>
      </c>
      <c r="H7" s="37" t="s">
        <v>76</v>
      </c>
      <c r="I7" s="97" t="s">
        <v>125</v>
      </c>
      <c r="J7" s="110" t="s">
        <v>137</v>
      </c>
      <c r="K7" s="110" t="s">
        <v>159</v>
      </c>
      <c r="L7" s="38"/>
      <c r="O7" s="38"/>
    </row>
    <row r="8" spans="2:19" s="9" customFormat="1" ht="21" customHeight="1" x14ac:dyDescent="0.2">
      <c r="B8" s="28" t="s">
        <v>14</v>
      </c>
      <c r="C8" s="37" t="s">
        <v>100</v>
      </c>
      <c r="D8" s="37" t="s">
        <v>46</v>
      </c>
      <c r="E8" s="37" t="s">
        <v>57</v>
      </c>
      <c r="F8" s="37" t="s">
        <v>65</v>
      </c>
      <c r="G8" s="37" t="s">
        <v>101</v>
      </c>
      <c r="H8" s="37" t="s">
        <v>77</v>
      </c>
      <c r="I8" s="97" t="s">
        <v>126</v>
      </c>
      <c r="J8" s="110" t="s">
        <v>138</v>
      </c>
      <c r="K8" s="110" t="s">
        <v>160</v>
      </c>
      <c r="L8" s="38"/>
      <c r="O8" s="38"/>
    </row>
    <row r="9" spans="2:19" s="9" customFormat="1" ht="21" customHeight="1" x14ac:dyDescent="0.2">
      <c r="B9" s="28" t="s">
        <v>15</v>
      </c>
      <c r="C9" s="37" t="s">
        <v>102</v>
      </c>
      <c r="D9" s="37" t="s">
        <v>47</v>
      </c>
      <c r="E9" s="37" t="s">
        <v>58</v>
      </c>
      <c r="F9" s="37" t="s">
        <v>66</v>
      </c>
      <c r="G9" s="37" t="s">
        <v>103</v>
      </c>
      <c r="H9" s="37" t="s">
        <v>78</v>
      </c>
      <c r="I9" s="97" t="s">
        <v>127</v>
      </c>
      <c r="J9" s="110" t="s">
        <v>139</v>
      </c>
      <c r="K9" s="110" t="s">
        <v>161</v>
      </c>
      <c r="L9" s="38"/>
      <c r="O9" s="38"/>
    </row>
    <row r="10" spans="2:19" s="9" customFormat="1" ht="21" customHeight="1" x14ac:dyDescent="0.2">
      <c r="B10" s="28" t="s">
        <v>24</v>
      </c>
      <c r="C10" s="37" t="s">
        <v>37</v>
      </c>
      <c r="D10" s="37" t="s">
        <v>48</v>
      </c>
      <c r="E10" s="37" t="s">
        <v>59</v>
      </c>
      <c r="F10" s="37" t="s">
        <v>105</v>
      </c>
      <c r="G10" s="37" t="s">
        <v>106</v>
      </c>
      <c r="H10" s="37" t="s">
        <v>79</v>
      </c>
      <c r="I10" s="97" t="s">
        <v>128</v>
      </c>
      <c r="J10" s="110" t="s">
        <v>140</v>
      </c>
      <c r="K10" s="110" t="s">
        <v>162</v>
      </c>
      <c r="L10" s="38"/>
      <c r="O10" s="38"/>
    </row>
    <row r="11" spans="2:19" s="9" customFormat="1" ht="21" customHeight="1" x14ac:dyDescent="0.2">
      <c r="B11" s="28" t="s">
        <v>25</v>
      </c>
      <c r="C11" s="37" t="s">
        <v>38</v>
      </c>
      <c r="D11" s="37" t="s">
        <v>49</v>
      </c>
      <c r="E11" s="37" t="s">
        <v>60</v>
      </c>
      <c r="F11" s="37" t="s">
        <v>69</v>
      </c>
      <c r="G11" s="37" t="s">
        <v>107</v>
      </c>
      <c r="H11" s="37" t="s">
        <v>80</v>
      </c>
      <c r="I11" s="97" t="s">
        <v>129</v>
      </c>
      <c r="J11" s="110" t="s">
        <v>141</v>
      </c>
      <c r="K11" s="110" t="s">
        <v>143</v>
      </c>
      <c r="L11" s="38"/>
      <c r="O11" s="38"/>
    </row>
    <row r="12" spans="2:19" s="9" customFormat="1" ht="21" customHeight="1" x14ac:dyDescent="0.2">
      <c r="B12" s="28" t="s">
        <v>26</v>
      </c>
      <c r="C12" s="37" t="s">
        <v>39</v>
      </c>
      <c r="D12" s="37" t="s">
        <v>30</v>
      </c>
      <c r="E12" s="37" t="s">
        <v>108</v>
      </c>
      <c r="F12" s="37" t="s">
        <v>70</v>
      </c>
      <c r="G12" s="37" t="s">
        <v>108</v>
      </c>
      <c r="H12" s="37" t="s">
        <v>81</v>
      </c>
      <c r="I12" s="97" t="s">
        <v>130</v>
      </c>
      <c r="J12" s="110" t="s">
        <v>142</v>
      </c>
      <c r="K12" s="110" t="s">
        <v>163</v>
      </c>
      <c r="L12" s="38"/>
      <c r="O12" s="38"/>
    </row>
    <row r="13" spans="2:19" s="9" customFormat="1" ht="21" customHeight="1" x14ac:dyDescent="0.2">
      <c r="B13" s="28" t="s">
        <v>27</v>
      </c>
      <c r="C13" s="37" t="s">
        <v>40</v>
      </c>
      <c r="D13" s="37" t="s">
        <v>50</v>
      </c>
      <c r="E13" s="37" t="s">
        <v>61</v>
      </c>
      <c r="F13" s="37" t="s">
        <v>71</v>
      </c>
      <c r="G13" s="37" t="s">
        <v>109</v>
      </c>
      <c r="H13" s="37" t="s">
        <v>82</v>
      </c>
      <c r="I13" s="97" t="s">
        <v>131</v>
      </c>
      <c r="J13" s="110" t="s">
        <v>143</v>
      </c>
      <c r="K13" s="110" t="s">
        <v>164</v>
      </c>
      <c r="L13" s="38"/>
      <c r="O13" s="38"/>
    </row>
    <row r="14" spans="2:19" s="9" customFormat="1" ht="21" customHeight="1" x14ac:dyDescent="0.2">
      <c r="B14" s="28" t="s">
        <v>28</v>
      </c>
      <c r="C14" s="37" t="s">
        <v>110</v>
      </c>
      <c r="D14" s="37" t="s">
        <v>51</v>
      </c>
      <c r="E14" s="37" t="s">
        <v>111</v>
      </c>
      <c r="F14" s="37" t="s">
        <v>108</v>
      </c>
      <c r="G14" s="37" t="s">
        <v>112</v>
      </c>
      <c r="H14" s="37" t="s">
        <v>83</v>
      </c>
      <c r="I14" s="97" t="s">
        <v>132</v>
      </c>
      <c r="J14" s="110" t="s">
        <v>144</v>
      </c>
      <c r="K14" s="110" t="s">
        <v>165</v>
      </c>
      <c r="L14" s="38"/>
      <c r="O14" s="38"/>
    </row>
    <row r="15" spans="2:19" s="9" customFormat="1" ht="21" customHeight="1" x14ac:dyDescent="0.2">
      <c r="B15" s="28" t="s">
        <v>18</v>
      </c>
      <c r="C15" s="6" t="s">
        <v>35</v>
      </c>
      <c r="D15" s="6" t="s">
        <v>41</v>
      </c>
      <c r="E15" s="6" t="s">
        <v>53</v>
      </c>
      <c r="F15" s="6" t="s">
        <v>67</v>
      </c>
      <c r="G15" s="6" t="s">
        <v>104</v>
      </c>
      <c r="H15" s="6" t="s">
        <v>72</v>
      </c>
      <c r="I15" s="98" t="s">
        <v>133</v>
      </c>
      <c r="J15" s="111" t="s">
        <v>145</v>
      </c>
      <c r="K15" s="111" t="s">
        <v>155</v>
      </c>
      <c r="M15" s="39"/>
      <c r="O15" s="38"/>
      <c r="P15" s="38"/>
      <c r="Q15" s="38"/>
      <c r="R15" s="38"/>
      <c r="S15" s="38"/>
    </row>
    <row r="16" spans="2:19" s="9" customFormat="1" ht="21" customHeight="1" x14ac:dyDescent="0.2">
      <c r="B16" s="28" t="s">
        <v>29</v>
      </c>
      <c r="C16" s="6" t="s">
        <v>36</v>
      </c>
      <c r="D16" s="6" t="s">
        <v>42</v>
      </c>
      <c r="E16" s="6" t="s">
        <v>52</v>
      </c>
      <c r="F16" s="6" t="s">
        <v>68</v>
      </c>
      <c r="G16" s="6" t="s">
        <v>113</v>
      </c>
      <c r="H16" s="6" t="s">
        <v>73</v>
      </c>
      <c r="I16" s="98" t="s">
        <v>134</v>
      </c>
      <c r="J16" s="111" t="s">
        <v>146</v>
      </c>
      <c r="K16" s="111" t="s">
        <v>156</v>
      </c>
    </row>
    <row r="17" spans="2:21" s="9" customFormat="1" ht="9" customHeight="1" x14ac:dyDescent="0.2">
      <c r="B17" s="28"/>
      <c r="C17" s="6"/>
      <c r="D17" s="6"/>
      <c r="E17" s="6"/>
      <c r="F17" s="6"/>
      <c r="G17" s="6"/>
      <c r="H17" s="6"/>
      <c r="I17" s="6"/>
      <c r="J17" s="6"/>
      <c r="K17" s="6"/>
    </row>
    <row r="18" spans="2:21" ht="3" customHeight="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21" ht="9" customHeight="1" x14ac:dyDescent="0.2"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2:21" ht="13.5" customHeight="1" x14ac:dyDescent="0.2">
      <c r="B20" s="122" t="s">
        <v>119</v>
      </c>
      <c r="C20" s="122"/>
      <c r="D20" s="122"/>
      <c r="E20" s="122"/>
      <c r="F20" s="122"/>
      <c r="G20" s="122"/>
      <c r="H20" s="122"/>
      <c r="I20" s="100"/>
      <c r="J20" s="119"/>
      <c r="K20" s="72"/>
    </row>
    <row r="21" spans="2:21" ht="13.5" customHeight="1" x14ac:dyDescent="0.2">
      <c r="B21" s="134" t="s">
        <v>121</v>
      </c>
      <c r="C21" s="122"/>
      <c r="D21" s="122"/>
      <c r="E21" s="122"/>
      <c r="F21" s="122"/>
      <c r="G21" s="122"/>
      <c r="H21" s="122"/>
      <c r="I21" s="100"/>
      <c r="J21" s="119"/>
      <c r="K21" s="72"/>
    </row>
    <row r="22" spans="2:21" ht="12.75" customHeight="1" x14ac:dyDescent="0.2">
      <c r="S22" s="8"/>
      <c r="T22" s="8"/>
      <c r="U22" s="8"/>
    </row>
    <row r="23" spans="2:21" s="51" customFormat="1" ht="12.75" customHeight="1" x14ac:dyDescent="0.2">
      <c r="B23" s="52" t="s">
        <v>96</v>
      </c>
    </row>
    <row r="24" spans="2:21" customFormat="1" ht="12.75" customHeight="1" x14ac:dyDescent="0.2">
      <c r="I24" s="76"/>
      <c r="J24" s="76"/>
      <c r="K24" s="76"/>
      <c r="S24" s="4"/>
      <c r="T24" s="4"/>
      <c r="U24" s="4"/>
    </row>
    <row r="25" spans="2:21" customFormat="1" ht="12.75" customHeight="1" x14ac:dyDescent="0.2">
      <c r="I25" s="76"/>
      <c r="J25" s="76"/>
      <c r="K25" s="76"/>
      <c r="S25" s="4"/>
      <c r="T25" s="4"/>
      <c r="U25" s="4"/>
    </row>
    <row r="26" spans="2:21" x14ac:dyDescent="0.2">
      <c r="H26" s="36"/>
      <c r="I26" s="36"/>
      <c r="J26" s="36"/>
      <c r="K26" s="36"/>
    </row>
    <row r="27" spans="2:21" x14ac:dyDescent="0.2">
      <c r="H27" s="36"/>
      <c r="I27" s="36"/>
      <c r="J27" s="36"/>
      <c r="K27" s="36"/>
    </row>
    <row r="28" spans="2:21" x14ac:dyDescent="0.2">
      <c r="D28" s="78"/>
      <c r="H28" s="36"/>
      <c r="I28" s="36"/>
      <c r="J28" s="36"/>
      <c r="K28" s="36"/>
    </row>
    <row r="29" spans="2:21" x14ac:dyDescent="0.2">
      <c r="D29" s="78"/>
      <c r="H29" s="36"/>
      <c r="I29" s="36"/>
      <c r="J29" s="36"/>
      <c r="K29" s="36"/>
    </row>
    <row r="30" spans="2:21" x14ac:dyDescent="0.2">
      <c r="D30" s="78"/>
      <c r="H30" s="36"/>
      <c r="I30" s="36"/>
      <c r="J30" s="36"/>
      <c r="K30" s="36"/>
    </row>
    <row r="31" spans="2:21" x14ac:dyDescent="0.2">
      <c r="D31" s="78"/>
      <c r="H31" s="36"/>
      <c r="I31" s="36"/>
      <c r="J31" s="36"/>
      <c r="K31" s="36"/>
    </row>
    <row r="32" spans="2:21" x14ac:dyDescent="0.2">
      <c r="E32" s="8"/>
      <c r="H32" s="36"/>
      <c r="I32" s="36"/>
      <c r="J32" s="36"/>
      <c r="K32" s="36"/>
    </row>
    <row r="33" spans="8:11" x14ac:dyDescent="0.2">
      <c r="H33" s="36"/>
      <c r="I33" s="36"/>
      <c r="J33" s="36"/>
      <c r="K33" s="36"/>
    </row>
    <row r="34" spans="8:11" x14ac:dyDescent="0.2">
      <c r="H34" s="36"/>
      <c r="I34" s="36"/>
      <c r="J34" s="36"/>
      <c r="K34" s="36"/>
    </row>
  </sheetData>
  <mergeCells count="3">
    <mergeCell ref="B20:H20"/>
    <mergeCell ref="B1:K1"/>
    <mergeCell ref="B21:H21"/>
  </mergeCells>
  <conditionalFormatting sqref="B4:B14 B16:B17 C3:H4 K3:K4">
    <cfRule type="cellIs" dxfId="9" priority="13" stopIfTrue="1" operator="equal">
      <formula>1</formula>
    </cfRule>
    <cfRule type="cellIs" dxfId="8" priority="14" stopIfTrue="1" operator="equal">
      <formula>2</formula>
    </cfRule>
  </conditionalFormatting>
  <conditionalFormatting sqref="B15">
    <cfRule type="cellIs" dxfId="7" priority="5" stopIfTrue="1" operator="equal">
      <formula>1</formula>
    </cfRule>
    <cfRule type="cellIs" dxfId="6" priority="6" stopIfTrue="1" operator="equal">
      <formula>2</formula>
    </cfRule>
  </conditionalFormatting>
  <conditionalFormatting sqref="I3:I4">
    <cfRule type="cellIs" dxfId="5" priority="3" stopIfTrue="1" operator="equal">
      <formula>1</formula>
    </cfRule>
    <cfRule type="cellIs" dxfId="4" priority="4" stopIfTrue="1" operator="equal">
      <formula>2</formula>
    </cfRule>
  </conditionalFormatting>
  <conditionalFormatting sqref="J3:J4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B23" location="Índice!A1" display="(Voltar ao Índice)" xr:uid="{00000000-0004-0000-0400-000000000000}"/>
  </hyperlinks>
  <pageMargins left="0.78740157480314965" right="0.78740157480314965" top="0.78740157480314965" bottom="0.78740157480314965" header="0" footer="0"/>
  <pageSetup paperSize="9" orientation="landscape" horizontalDpi="300" verticalDpi="300" r:id="rId1"/>
  <ignoredErrors>
    <ignoredError sqref="C15:C16 D15:D16 E15:E16 F15:F16 G15:G16 H15:H16 I15:I16 J15:J16 K15:K1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BG42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:AU1"/>
    </sheetView>
  </sheetViews>
  <sheetFormatPr defaultColWidth="9.140625" defaultRowHeight="12.75" x14ac:dyDescent="0.2"/>
  <cols>
    <col min="1" max="1" width="6.7109375" style="3" customWidth="1"/>
    <col min="2" max="2" width="31.85546875" style="3" customWidth="1"/>
    <col min="3" max="27" width="14.7109375" style="3" customWidth="1"/>
    <col min="28" max="42" width="14.7109375" style="78" customWidth="1"/>
    <col min="43" max="47" width="14.7109375" style="3" customWidth="1"/>
    <col min="48" max="48" width="6.7109375" style="3" customWidth="1"/>
    <col min="49" max="16384" width="9.140625" style="3"/>
  </cols>
  <sheetData>
    <row r="1" spans="2:52" ht="30" customHeight="1" x14ac:dyDescent="0.2">
      <c r="B1" s="137" t="s">
        <v>153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</row>
    <row r="2" spans="2:52" ht="15" customHeight="1" thickBot="1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2:52" ht="24" customHeight="1" thickBot="1" x14ac:dyDescent="0.25">
      <c r="B3" s="141" t="s">
        <v>16</v>
      </c>
      <c r="C3" s="138">
        <v>2012</v>
      </c>
      <c r="D3" s="139"/>
      <c r="E3" s="139"/>
      <c r="F3" s="139"/>
      <c r="G3" s="140"/>
      <c r="H3" s="138">
        <v>2013</v>
      </c>
      <c r="I3" s="139"/>
      <c r="J3" s="139"/>
      <c r="K3" s="139"/>
      <c r="L3" s="140"/>
      <c r="M3" s="138">
        <v>2014</v>
      </c>
      <c r="N3" s="139"/>
      <c r="O3" s="139"/>
      <c r="P3" s="139"/>
      <c r="Q3" s="140"/>
      <c r="R3" s="138">
        <v>2015</v>
      </c>
      <c r="S3" s="139"/>
      <c r="T3" s="139"/>
      <c r="U3" s="139"/>
      <c r="V3" s="140"/>
      <c r="W3" s="138">
        <v>2016</v>
      </c>
      <c r="X3" s="139"/>
      <c r="Y3" s="139"/>
      <c r="Z3" s="139"/>
      <c r="AA3" s="140"/>
      <c r="AB3" s="138">
        <v>2017</v>
      </c>
      <c r="AC3" s="139"/>
      <c r="AD3" s="139"/>
      <c r="AE3" s="139"/>
      <c r="AF3" s="140"/>
      <c r="AG3" s="138">
        <v>2018</v>
      </c>
      <c r="AH3" s="139"/>
      <c r="AI3" s="139"/>
      <c r="AJ3" s="139"/>
      <c r="AK3" s="140"/>
      <c r="AL3" s="138">
        <v>2019</v>
      </c>
      <c r="AM3" s="139"/>
      <c r="AN3" s="139"/>
      <c r="AO3" s="139"/>
      <c r="AP3" s="140"/>
      <c r="AQ3" s="138">
        <v>2020</v>
      </c>
      <c r="AR3" s="139"/>
      <c r="AS3" s="139"/>
      <c r="AT3" s="139"/>
      <c r="AU3" s="140"/>
    </row>
    <row r="4" spans="2:52" s="9" customFormat="1" ht="79.5" thickBot="1" x14ac:dyDescent="0.25">
      <c r="B4" s="142"/>
      <c r="C4" s="40" t="s">
        <v>117</v>
      </c>
      <c r="D4" s="40" t="s">
        <v>21</v>
      </c>
      <c r="E4" s="40" t="s">
        <v>118</v>
      </c>
      <c r="F4" s="40" t="s">
        <v>22</v>
      </c>
      <c r="G4" s="40" t="s">
        <v>20</v>
      </c>
      <c r="H4" s="40" t="s">
        <v>117</v>
      </c>
      <c r="I4" s="40" t="s">
        <v>21</v>
      </c>
      <c r="J4" s="40" t="s">
        <v>118</v>
      </c>
      <c r="K4" s="40" t="s">
        <v>22</v>
      </c>
      <c r="L4" s="40" t="s">
        <v>20</v>
      </c>
      <c r="M4" s="40" t="s">
        <v>117</v>
      </c>
      <c r="N4" s="40" t="s">
        <v>21</v>
      </c>
      <c r="O4" s="40" t="s">
        <v>118</v>
      </c>
      <c r="P4" s="40" t="s">
        <v>22</v>
      </c>
      <c r="Q4" s="40" t="s">
        <v>20</v>
      </c>
      <c r="R4" s="40" t="s">
        <v>117</v>
      </c>
      <c r="S4" s="40" t="s">
        <v>21</v>
      </c>
      <c r="T4" s="40" t="s">
        <v>118</v>
      </c>
      <c r="U4" s="40" t="s">
        <v>22</v>
      </c>
      <c r="V4" s="40" t="s">
        <v>20</v>
      </c>
      <c r="W4" s="40" t="s">
        <v>117</v>
      </c>
      <c r="X4" s="40" t="s">
        <v>21</v>
      </c>
      <c r="Y4" s="40" t="s">
        <v>118</v>
      </c>
      <c r="Z4" s="40" t="s">
        <v>22</v>
      </c>
      <c r="AA4" s="40" t="s">
        <v>20</v>
      </c>
      <c r="AB4" s="40" t="s">
        <v>117</v>
      </c>
      <c r="AC4" s="40" t="s">
        <v>21</v>
      </c>
      <c r="AD4" s="40" t="s">
        <v>118</v>
      </c>
      <c r="AE4" s="40" t="s">
        <v>22</v>
      </c>
      <c r="AF4" s="40" t="s">
        <v>20</v>
      </c>
      <c r="AG4" s="40" t="s">
        <v>117</v>
      </c>
      <c r="AH4" s="40" t="s">
        <v>21</v>
      </c>
      <c r="AI4" s="40" t="s">
        <v>118</v>
      </c>
      <c r="AJ4" s="40" t="s">
        <v>22</v>
      </c>
      <c r="AK4" s="40" t="s">
        <v>20</v>
      </c>
      <c r="AL4" s="40" t="s">
        <v>117</v>
      </c>
      <c r="AM4" s="40" t="s">
        <v>21</v>
      </c>
      <c r="AN4" s="40" t="s">
        <v>118</v>
      </c>
      <c r="AO4" s="40" t="s">
        <v>22</v>
      </c>
      <c r="AP4" s="40" t="s">
        <v>20</v>
      </c>
      <c r="AQ4" s="40" t="s">
        <v>117</v>
      </c>
      <c r="AR4" s="40" t="s">
        <v>21</v>
      </c>
      <c r="AS4" s="40" t="s">
        <v>118</v>
      </c>
      <c r="AT4" s="40" t="s">
        <v>22</v>
      </c>
      <c r="AU4" s="40" t="s">
        <v>20</v>
      </c>
    </row>
    <row r="5" spans="2:52" s="9" customFormat="1" ht="9" customHeight="1" thickBo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</row>
    <row r="6" spans="2:52" s="64" customFormat="1" ht="15" customHeight="1" thickBot="1" x14ac:dyDescent="0.25">
      <c r="B6" s="45" t="s">
        <v>17</v>
      </c>
      <c r="C6" s="53">
        <v>3325</v>
      </c>
      <c r="D6" s="53">
        <v>237343</v>
      </c>
      <c r="E6" s="53">
        <f>SUM(E7:E17)</f>
        <v>324</v>
      </c>
      <c r="F6" s="53">
        <f>SUM(F7:F17)</f>
        <v>25572</v>
      </c>
      <c r="G6" s="43">
        <f>(F6/D6)*100</f>
        <v>10.774280261056782</v>
      </c>
      <c r="H6" s="53">
        <v>3084</v>
      </c>
      <c r="I6" s="53">
        <v>259008</v>
      </c>
      <c r="J6" s="53">
        <v>232</v>
      </c>
      <c r="K6" s="53">
        <v>22652</v>
      </c>
      <c r="L6" s="43">
        <f>(K6/I6)*100</f>
        <v>8.745675809241412</v>
      </c>
      <c r="M6" s="53">
        <v>2665</v>
      </c>
      <c r="N6" s="62">
        <v>196068</v>
      </c>
      <c r="O6" s="53">
        <v>181</v>
      </c>
      <c r="P6" s="53">
        <v>19596</v>
      </c>
      <c r="Q6" s="43">
        <f>(P6/N6)*100</f>
        <v>9.9944917069588115</v>
      </c>
      <c r="R6" s="53">
        <v>3674</v>
      </c>
      <c r="S6" s="53">
        <v>246635</v>
      </c>
      <c r="T6" s="53">
        <v>278</v>
      </c>
      <c r="U6" s="53">
        <v>33190</v>
      </c>
      <c r="V6" s="43">
        <f>(U6/S6)*100</f>
        <v>13.457133010318891</v>
      </c>
      <c r="W6" s="82">
        <v>3958</v>
      </c>
      <c r="X6" s="93">
        <v>366325.31183000002</v>
      </c>
      <c r="Y6" s="88">
        <v>382</v>
      </c>
      <c r="Z6" s="88">
        <v>50998</v>
      </c>
      <c r="AA6" s="85">
        <f>(Z6/X6)*100</f>
        <v>13.921505927405464</v>
      </c>
      <c r="AB6" s="53">
        <v>4868</v>
      </c>
      <c r="AC6" s="53">
        <v>503938</v>
      </c>
      <c r="AD6" s="53">
        <v>476</v>
      </c>
      <c r="AE6" s="53">
        <v>60470.603840000003</v>
      </c>
      <c r="AF6" s="43">
        <v>11.999611825264219</v>
      </c>
      <c r="AG6" s="95">
        <v>4992</v>
      </c>
      <c r="AH6" s="95">
        <v>467946.39139999991</v>
      </c>
      <c r="AI6" s="53">
        <v>483</v>
      </c>
      <c r="AJ6" s="53">
        <v>62381</v>
      </c>
      <c r="AK6" s="43">
        <f>(AJ6/AH6)*100</f>
        <v>13.330800524685916</v>
      </c>
      <c r="AL6" s="115">
        <v>5214</v>
      </c>
      <c r="AM6" s="115">
        <v>476056.59516999987</v>
      </c>
      <c r="AN6" s="112">
        <v>476</v>
      </c>
      <c r="AO6" s="112">
        <v>66174.123609999995</v>
      </c>
      <c r="AP6" s="43">
        <f>(AO6/AM6)*100</f>
        <v>13.900474078374906</v>
      </c>
      <c r="AQ6" s="115">
        <v>4558</v>
      </c>
      <c r="AR6" s="115">
        <v>444430.39350000001</v>
      </c>
      <c r="AS6" s="112">
        <v>494</v>
      </c>
      <c r="AT6" s="112">
        <v>70917.219230000002</v>
      </c>
      <c r="AU6" s="43">
        <f>AT6/AR6*100</f>
        <v>15.956878797489354</v>
      </c>
      <c r="AV6" s="5"/>
      <c r="AW6" s="5"/>
      <c r="AY6" s="65"/>
      <c r="AZ6" s="65"/>
    </row>
    <row r="7" spans="2:52" s="9" customFormat="1" ht="15" customHeight="1" thickBot="1" x14ac:dyDescent="0.25">
      <c r="B7" s="46" t="s">
        <v>95</v>
      </c>
      <c r="C7" s="54">
        <v>423</v>
      </c>
      <c r="D7" s="54">
        <v>7893</v>
      </c>
      <c r="E7" s="54">
        <v>48</v>
      </c>
      <c r="F7" s="54">
        <v>2082</v>
      </c>
      <c r="G7" s="66">
        <f t="shared" ref="G7:G17" si="0">(F7/D7)*100</f>
        <v>26.377803116685673</v>
      </c>
      <c r="H7" s="54">
        <v>406</v>
      </c>
      <c r="I7" s="54">
        <v>10318</v>
      </c>
      <c r="J7" s="54">
        <v>63</v>
      </c>
      <c r="K7" s="54">
        <v>3225</v>
      </c>
      <c r="L7" s="66">
        <f t="shared" ref="L7:L17" si="1">(K7/I7)*100</f>
        <v>31.256057375460362</v>
      </c>
      <c r="M7" s="54">
        <v>304</v>
      </c>
      <c r="N7" s="63">
        <v>8691</v>
      </c>
      <c r="O7" s="54">
        <v>34</v>
      </c>
      <c r="P7" s="54">
        <v>2530</v>
      </c>
      <c r="Q7" s="66">
        <f t="shared" ref="Q7:Q17" si="2">(P7/N7)*100</f>
        <v>29.110574157174092</v>
      </c>
      <c r="R7" s="54">
        <v>632</v>
      </c>
      <c r="S7" s="54">
        <v>17118</v>
      </c>
      <c r="T7" s="59">
        <v>60</v>
      </c>
      <c r="U7" s="59">
        <v>5813</v>
      </c>
      <c r="V7" s="67">
        <f t="shared" ref="V7:V17" si="3">(U7/S7)*100</f>
        <v>33.958406355882701</v>
      </c>
      <c r="W7" s="81">
        <v>655</v>
      </c>
      <c r="X7" s="92">
        <v>24936.23689</v>
      </c>
      <c r="Y7" s="91">
        <v>139</v>
      </c>
      <c r="Z7" s="91">
        <v>17449</v>
      </c>
      <c r="AA7" s="84">
        <f t="shared" ref="AA7:AA17" si="4">(Z7/X7)*100</f>
        <v>69.974471597185726</v>
      </c>
      <c r="AB7" s="54">
        <v>720</v>
      </c>
      <c r="AC7" s="54">
        <v>26775</v>
      </c>
      <c r="AD7" s="54">
        <v>152</v>
      </c>
      <c r="AE7" s="54">
        <v>12341.72867</v>
      </c>
      <c r="AF7" s="48">
        <v>46.09422472455649</v>
      </c>
      <c r="AG7" s="94">
        <v>561</v>
      </c>
      <c r="AH7" s="94">
        <v>28419.66418</v>
      </c>
      <c r="AI7" s="54">
        <v>95</v>
      </c>
      <c r="AJ7" s="54">
        <v>12427</v>
      </c>
      <c r="AK7" s="66">
        <f t="shared" ref="AK7:AK17" si="5">(AJ7/AH7)*100</f>
        <v>43.726765810080728</v>
      </c>
      <c r="AL7" s="114">
        <v>695</v>
      </c>
      <c r="AM7" s="114">
        <v>27954.120420000003</v>
      </c>
      <c r="AN7" s="113">
        <v>104</v>
      </c>
      <c r="AO7" s="113">
        <v>11600.459000000001</v>
      </c>
      <c r="AP7" s="66">
        <f t="shared" ref="AP7:AP17" si="6">(AO7/AM7)*100</f>
        <v>41.498207869564581</v>
      </c>
      <c r="AQ7" s="114">
        <v>653</v>
      </c>
      <c r="AR7" s="114">
        <v>27691.46155</v>
      </c>
      <c r="AS7" s="113">
        <v>145</v>
      </c>
      <c r="AT7" s="113">
        <v>10051.17</v>
      </c>
      <c r="AU7" s="66">
        <f>AT7/AR7*100</f>
        <v>36.297000726565116</v>
      </c>
      <c r="AV7" s="5"/>
      <c r="AW7" s="5"/>
      <c r="AY7" s="44"/>
      <c r="AZ7" s="44"/>
    </row>
    <row r="8" spans="2:52" s="9" customFormat="1" ht="15" customHeight="1" thickBot="1" x14ac:dyDescent="0.25">
      <c r="B8" s="46" t="s">
        <v>84</v>
      </c>
      <c r="C8" s="54">
        <v>312</v>
      </c>
      <c r="D8" s="54">
        <v>7921</v>
      </c>
      <c r="E8" s="54">
        <v>61</v>
      </c>
      <c r="F8" s="54">
        <v>838</v>
      </c>
      <c r="G8" s="66">
        <f t="shared" si="0"/>
        <v>10.579472288852418</v>
      </c>
      <c r="H8" s="54">
        <v>199</v>
      </c>
      <c r="I8" s="54">
        <v>12672</v>
      </c>
      <c r="J8" s="54">
        <v>9</v>
      </c>
      <c r="K8" s="54">
        <v>600</v>
      </c>
      <c r="L8" s="66">
        <f t="shared" si="1"/>
        <v>4.7348484848484844</v>
      </c>
      <c r="M8" s="54">
        <v>197</v>
      </c>
      <c r="N8" s="63">
        <v>7814</v>
      </c>
      <c r="O8" s="54">
        <v>7</v>
      </c>
      <c r="P8" s="54">
        <v>212</v>
      </c>
      <c r="Q8" s="66">
        <f t="shared" si="2"/>
        <v>2.7130790888149474</v>
      </c>
      <c r="R8" s="54">
        <v>220</v>
      </c>
      <c r="S8" s="54">
        <v>17184</v>
      </c>
      <c r="T8" s="59">
        <v>9</v>
      </c>
      <c r="U8" s="59">
        <v>529</v>
      </c>
      <c r="V8" s="67">
        <f t="shared" si="3"/>
        <v>3.0784450651769086</v>
      </c>
      <c r="W8" s="81">
        <v>246</v>
      </c>
      <c r="X8" s="92">
        <v>23425.697110000001</v>
      </c>
      <c r="Y8" s="91">
        <v>7</v>
      </c>
      <c r="Z8" s="91">
        <v>454</v>
      </c>
      <c r="AA8" s="84">
        <f t="shared" si="4"/>
        <v>1.9380426455108384</v>
      </c>
      <c r="AB8" s="54">
        <v>315</v>
      </c>
      <c r="AC8" s="54">
        <v>21222</v>
      </c>
      <c r="AD8" s="54">
        <v>9</v>
      </c>
      <c r="AE8" s="54">
        <v>930.5</v>
      </c>
      <c r="AF8" s="48">
        <v>4.3846008858731507</v>
      </c>
      <c r="AG8" s="94">
        <v>345</v>
      </c>
      <c r="AH8" s="94">
        <v>21133.590940000006</v>
      </c>
      <c r="AI8" s="54">
        <v>19</v>
      </c>
      <c r="AJ8" s="54">
        <v>1530</v>
      </c>
      <c r="AK8" s="66">
        <f t="shared" si="5"/>
        <v>7.2396593855904339</v>
      </c>
      <c r="AL8" s="114">
        <v>404</v>
      </c>
      <c r="AM8" s="114">
        <v>21938.007249999999</v>
      </c>
      <c r="AN8" s="113">
        <v>17</v>
      </c>
      <c r="AO8" s="113">
        <v>1264.94004</v>
      </c>
      <c r="AP8" s="66">
        <f t="shared" si="6"/>
        <v>5.7659751206436498</v>
      </c>
      <c r="AQ8" s="114">
        <v>297</v>
      </c>
      <c r="AR8" s="114">
        <v>16706.866569999998</v>
      </c>
      <c r="AS8" s="113">
        <v>17</v>
      </c>
      <c r="AT8" s="113">
        <v>1580.58089</v>
      </c>
      <c r="AU8" s="66">
        <f t="shared" ref="AU8:AU17" si="7">AT8/AR8*100</f>
        <v>9.4606662678338509</v>
      </c>
      <c r="AV8" s="5"/>
      <c r="AW8" s="5"/>
      <c r="AY8" s="44"/>
      <c r="AZ8" s="44"/>
    </row>
    <row r="9" spans="2:52" s="9" customFormat="1" ht="15" customHeight="1" thickBot="1" x14ac:dyDescent="0.25">
      <c r="B9" s="46" t="s">
        <v>85</v>
      </c>
      <c r="C9" s="54">
        <v>1082</v>
      </c>
      <c r="D9" s="54">
        <v>138259</v>
      </c>
      <c r="E9" s="54">
        <v>96</v>
      </c>
      <c r="F9" s="54">
        <v>15880</v>
      </c>
      <c r="G9" s="66">
        <f t="shared" si="0"/>
        <v>11.485689900838283</v>
      </c>
      <c r="H9" s="54">
        <v>1153</v>
      </c>
      <c r="I9" s="54">
        <v>164502</v>
      </c>
      <c r="J9" s="54">
        <v>91</v>
      </c>
      <c r="K9" s="54">
        <v>13547</v>
      </c>
      <c r="L9" s="66">
        <f t="shared" si="1"/>
        <v>8.2351582351582344</v>
      </c>
      <c r="M9" s="54">
        <v>1028</v>
      </c>
      <c r="N9" s="63">
        <v>130311</v>
      </c>
      <c r="O9" s="54">
        <v>63</v>
      </c>
      <c r="P9" s="54">
        <v>10712</v>
      </c>
      <c r="Q9" s="66">
        <f t="shared" si="2"/>
        <v>8.2203344307080748</v>
      </c>
      <c r="R9" s="54">
        <v>1470</v>
      </c>
      <c r="S9" s="54">
        <v>149391</v>
      </c>
      <c r="T9" s="59">
        <v>126</v>
      </c>
      <c r="U9" s="59">
        <v>19167</v>
      </c>
      <c r="V9" s="67">
        <f t="shared" si="3"/>
        <v>12.830090166074262</v>
      </c>
      <c r="W9" s="81">
        <v>1519</v>
      </c>
      <c r="X9" s="92">
        <v>224013.64447</v>
      </c>
      <c r="Y9" s="91">
        <v>124</v>
      </c>
      <c r="Z9" s="91">
        <v>23239</v>
      </c>
      <c r="AA9" s="84">
        <f t="shared" si="4"/>
        <v>10.373921666683199</v>
      </c>
      <c r="AB9" s="54">
        <v>1949</v>
      </c>
      <c r="AC9" s="54">
        <v>322027</v>
      </c>
      <c r="AD9" s="54">
        <v>142</v>
      </c>
      <c r="AE9" s="54">
        <v>28982.2628</v>
      </c>
      <c r="AF9" s="48">
        <v>8.9999480788877957</v>
      </c>
      <c r="AG9" s="94">
        <v>1839</v>
      </c>
      <c r="AH9" s="94">
        <v>270252.42366999993</v>
      </c>
      <c r="AI9" s="54">
        <v>135</v>
      </c>
      <c r="AJ9" s="54">
        <v>26524</v>
      </c>
      <c r="AK9" s="66">
        <f t="shared" si="5"/>
        <v>9.8145280770499035</v>
      </c>
      <c r="AL9" s="114">
        <v>1894</v>
      </c>
      <c r="AM9" s="114">
        <v>287933.94485999993</v>
      </c>
      <c r="AN9" s="113">
        <v>131</v>
      </c>
      <c r="AO9" s="113">
        <v>27796.632570000002</v>
      </c>
      <c r="AP9" s="66">
        <f t="shared" si="6"/>
        <v>9.6538227139267523</v>
      </c>
      <c r="AQ9" s="114">
        <v>1506</v>
      </c>
      <c r="AR9" s="114">
        <v>244341.57836000001</v>
      </c>
      <c r="AS9" s="113">
        <v>116</v>
      </c>
      <c r="AT9" s="113">
        <v>26348.9</v>
      </c>
      <c r="AU9" s="66">
        <f t="shared" si="7"/>
        <v>10.783633377852263</v>
      </c>
      <c r="AV9" s="5"/>
      <c r="AW9" s="5"/>
      <c r="AY9" s="44"/>
      <c r="AZ9" s="44"/>
    </row>
    <row r="10" spans="2:52" s="9" customFormat="1" ht="15" customHeight="1" thickBot="1" x14ac:dyDescent="0.25">
      <c r="B10" s="46" t="s">
        <v>86</v>
      </c>
      <c r="C10" s="59">
        <v>200</v>
      </c>
      <c r="D10" s="59">
        <v>10227</v>
      </c>
      <c r="E10" s="60">
        <v>4</v>
      </c>
      <c r="F10" s="60">
        <v>177</v>
      </c>
      <c r="G10" s="66">
        <f t="shared" si="0"/>
        <v>1.7307128190085068</v>
      </c>
      <c r="H10" s="59">
        <v>162</v>
      </c>
      <c r="I10" s="59">
        <v>7895</v>
      </c>
      <c r="J10" s="54">
        <v>7</v>
      </c>
      <c r="K10" s="54">
        <v>731</v>
      </c>
      <c r="L10" s="66">
        <f t="shared" si="1"/>
        <v>9.2590246991766953</v>
      </c>
      <c r="M10" s="59">
        <v>108</v>
      </c>
      <c r="N10" s="63">
        <v>4207</v>
      </c>
      <c r="O10" s="60">
        <v>1</v>
      </c>
      <c r="P10" s="60" t="s">
        <v>31</v>
      </c>
      <c r="Q10" s="67" t="s">
        <v>31</v>
      </c>
      <c r="R10" s="59">
        <v>126</v>
      </c>
      <c r="S10" s="59">
        <v>5011</v>
      </c>
      <c r="T10" s="60">
        <v>11</v>
      </c>
      <c r="U10" s="60">
        <v>1052</v>
      </c>
      <c r="V10" s="67">
        <f t="shared" si="3"/>
        <v>20.993813610057874</v>
      </c>
      <c r="W10" s="81">
        <v>203</v>
      </c>
      <c r="X10" s="92">
        <v>11046.37724</v>
      </c>
      <c r="Y10" s="90">
        <v>6</v>
      </c>
      <c r="Z10" s="90" t="s">
        <v>31</v>
      </c>
      <c r="AA10" s="83" t="s">
        <v>31</v>
      </c>
      <c r="AB10" s="54">
        <v>168</v>
      </c>
      <c r="AC10" s="54">
        <v>9723</v>
      </c>
      <c r="AD10" s="54">
        <v>6</v>
      </c>
      <c r="AE10" s="54">
        <v>632</v>
      </c>
      <c r="AF10" s="48">
        <v>6.5000514244574719</v>
      </c>
      <c r="AG10" s="94">
        <v>217</v>
      </c>
      <c r="AH10" s="94">
        <v>13031.989310000001</v>
      </c>
      <c r="AI10" s="54">
        <v>17</v>
      </c>
      <c r="AJ10" s="54">
        <v>1804</v>
      </c>
      <c r="AK10" s="66">
        <f t="shared" si="5"/>
        <v>13.842859728374041</v>
      </c>
      <c r="AL10" s="114">
        <v>251</v>
      </c>
      <c r="AM10" s="114">
        <v>13714.915070000001</v>
      </c>
      <c r="AN10" s="113">
        <v>21</v>
      </c>
      <c r="AO10" s="113">
        <v>1914.5</v>
      </c>
      <c r="AP10" s="66">
        <f t="shared" si="6"/>
        <v>13.959255235840114</v>
      </c>
      <c r="AQ10" s="114">
        <v>207</v>
      </c>
      <c r="AR10" s="114">
        <v>12829.72738</v>
      </c>
      <c r="AS10" s="113">
        <v>19</v>
      </c>
      <c r="AT10" s="113">
        <v>1320.4</v>
      </c>
      <c r="AU10" s="66">
        <f t="shared" si="7"/>
        <v>10.291722971903088</v>
      </c>
      <c r="AV10" s="5"/>
      <c r="AW10" s="5"/>
      <c r="AY10" s="44"/>
      <c r="AZ10" s="44"/>
    </row>
    <row r="11" spans="2:52" s="9" customFormat="1" ht="15" customHeight="1" thickBot="1" x14ac:dyDescent="0.25">
      <c r="B11" s="46" t="s">
        <v>87</v>
      </c>
      <c r="C11" s="54">
        <v>138</v>
      </c>
      <c r="D11" s="54">
        <v>4902</v>
      </c>
      <c r="E11" s="54">
        <v>11</v>
      </c>
      <c r="F11" s="54">
        <v>1196</v>
      </c>
      <c r="G11" s="66">
        <f t="shared" si="0"/>
        <v>24.398204814361485</v>
      </c>
      <c r="H11" s="54">
        <v>112</v>
      </c>
      <c r="I11" s="54">
        <v>2932</v>
      </c>
      <c r="J11" s="54">
        <v>7</v>
      </c>
      <c r="K11" s="54">
        <v>53</v>
      </c>
      <c r="L11" s="66">
        <f t="shared" si="1"/>
        <v>1.8076398362892223</v>
      </c>
      <c r="M11" s="54">
        <v>133</v>
      </c>
      <c r="N11" s="63">
        <v>3896</v>
      </c>
      <c r="O11" s="60">
        <v>4</v>
      </c>
      <c r="P11" s="60" t="s">
        <v>31</v>
      </c>
      <c r="Q11" s="67" t="s">
        <v>31</v>
      </c>
      <c r="R11" s="54">
        <v>140</v>
      </c>
      <c r="S11" s="54">
        <v>4119</v>
      </c>
      <c r="T11" s="59">
        <v>4</v>
      </c>
      <c r="U11" s="59">
        <v>495</v>
      </c>
      <c r="V11" s="67">
        <f t="shared" si="3"/>
        <v>12.017479970866715</v>
      </c>
      <c r="W11" s="81">
        <v>183</v>
      </c>
      <c r="X11" s="92">
        <v>7948.6537900000003</v>
      </c>
      <c r="Y11" s="90">
        <v>15</v>
      </c>
      <c r="Z11" s="90">
        <v>2292</v>
      </c>
      <c r="AA11" s="83">
        <f t="shared" si="4"/>
        <v>28.835071454282069</v>
      </c>
      <c r="AB11" s="54">
        <v>189</v>
      </c>
      <c r="AC11" s="54">
        <v>9164</v>
      </c>
      <c r="AD11" s="54">
        <v>35</v>
      </c>
      <c r="AE11" s="54">
        <v>2379.4207500000002</v>
      </c>
      <c r="AF11" s="48">
        <v>25.964870689655172</v>
      </c>
      <c r="AG11" s="94">
        <v>209</v>
      </c>
      <c r="AH11" s="94">
        <v>10611.84965</v>
      </c>
      <c r="AI11" s="54">
        <v>40</v>
      </c>
      <c r="AJ11" s="54">
        <v>3504</v>
      </c>
      <c r="AK11" s="66">
        <f t="shared" si="5"/>
        <v>33.019691340990683</v>
      </c>
      <c r="AL11" s="114">
        <v>239</v>
      </c>
      <c r="AM11" s="114">
        <v>13752.16365</v>
      </c>
      <c r="AN11" s="113">
        <v>37</v>
      </c>
      <c r="AO11" s="113">
        <v>5776.5</v>
      </c>
      <c r="AP11" s="66">
        <f t="shared" si="6"/>
        <v>42.004299447091</v>
      </c>
      <c r="AQ11" s="114">
        <v>208</v>
      </c>
      <c r="AR11" s="114">
        <v>13396.308010000001</v>
      </c>
      <c r="AS11" s="113">
        <v>26</v>
      </c>
      <c r="AT11" s="113">
        <v>5903</v>
      </c>
      <c r="AU11" s="66">
        <f t="shared" si="7"/>
        <v>44.064379496153435</v>
      </c>
      <c r="AV11" s="5"/>
      <c r="AW11" s="5"/>
      <c r="AY11" s="44"/>
      <c r="AZ11" s="44"/>
    </row>
    <row r="12" spans="2:52" s="9" customFormat="1" ht="15" customHeight="1" thickBot="1" x14ac:dyDescent="0.25">
      <c r="B12" s="46" t="s">
        <v>88</v>
      </c>
      <c r="C12" s="54">
        <v>59</v>
      </c>
      <c r="D12" s="54">
        <v>2319</v>
      </c>
      <c r="E12" s="54">
        <v>10</v>
      </c>
      <c r="F12" s="54">
        <v>771</v>
      </c>
      <c r="G12" s="66">
        <f t="shared" si="0"/>
        <v>33.247089262613194</v>
      </c>
      <c r="H12" s="54">
        <v>29</v>
      </c>
      <c r="I12" s="54">
        <v>290</v>
      </c>
      <c r="J12" s="60">
        <v>1</v>
      </c>
      <c r="K12" s="60" t="s">
        <v>31</v>
      </c>
      <c r="L12" s="67" t="s">
        <v>31</v>
      </c>
      <c r="M12" s="54">
        <v>39</v>
      </c>
      <c r="N12" s="63">
        <v>509</v>
      </c>
      <c r="O12" s="58">
        <v>0</v>
      </c>
      <c r="P12" s="58">
        <v>0</v>
      </c>
      <c r="Q12" s="66">
        <f t="shared" si="2"/>
        <v>0</v>
      </c>
      <c r="R12" s="54">
        <v>67</v>
      </c>
      <c r="S12" s="54">
        <v>700</v>
      </c>
      <c r="T12" s="61">
        <v>2</v>
      </c>
      <c r="U12" s="61" t="s">
        <v>31</v>
      </c>
      <c r="V12" s="67" t="s">
        <v>31</v>
      </c>
      <c r="W12" s="81">
        <v>31</v>
      </c>
      <c r="X12" s="92">
        <v>744.66439000000003</v>
      </c>
      <c r="Y12" s="89">
        <v>2</v>
      </c>
      <c r="Z12" s="89" t="s">
        <v>31</v>
      </c>
      <c r="AA12" s="83" t="s">
        <v>31</v>
      </c>
      <c r="AB12" s="54">
        <v>34</v>
      </c>
      <c r="AC12" s="54">
        <v>1862</v>
      </c>
      <c r="AD12" s="54">
        <v>4</v>
      </c>
      <c r="AE12" s="54">
        <v>336</v>
      </c>
      <c r="AF12" s="48">
        <v>18.045112781954884</v>
      </c>
      <c r="AG12" s="94">
        <v>53</v>
      </c>
      <c r="AH12" s="94">
        <v>1282.8235499999998</v>
      </c>
      <c r="AI12" s="54">
        <v>6</v>
      </c>
      <c r="AJ12" s="54">
        <v>248</v>
      </c>
      <c r="AK12" s="66">
        <f t="shared" si="5"/>
        <v>19.332354788778243</v>
      </c>
      <c r="AL12" s="114">
        <v>62</v>
      </c>
      <c r="AM12" s="114">
        <v>1309.75</v>
      </c>
      <c r="AN12" s="113">
        <v>7</v>
      </c>
      <c r="AO12" s="113">
        <v>531.5</v>
      </c>
      <c r="AP12" s="66">
        <f t="shared" si="6"/>
        <v>40.580263409047532</v>
      </c>
      <c r="AQ12" s="114">
        <v>65</v>
      </c>
      <c r="AR12" s="114">
        <v>2919.64975</v>
      </c>
      <c r="AS12" s="113">
        <v>17</v>
      </c>
      <c r="AT12" s="113">
        <v>2051.9</v>
      </c>
      <c r="AU12" s="66">
        <f t="shared" si="7"/>
        <v>70.2789778123215</v>
      </c>
      <c r="AV12" s="5"/>
      <c r="AW12" s="5"/>
      <c r="AY12" s="44"/>
      <c r="AZ12" s="44"/>
    </row>
    <row r="13" spans="2:52" s="9" customFormat="1" ht="15" customHeight="1" thickBot="1" x14ac:dyDescent="0.25">
      <c r="B13" s="46" t="s">
        <v>89</v>
      </c>
      <c r="C13" s="54">
        <v>276</v>
      </c>
      <c r="D13" s="54">
        <v>11729</v>
      </c>
      <c r="E13" s="54">
        <v>44</v>
      </c>
      <c r="F13" s="54">
        <v>314</v>
      </c>
      <c r="G13" s="66">
        <f t="shared" si="0"/>
        <v>2.6771250746014155</v>
      </c>
      <c r="H13" s="54">
        <v>337</v>
      </c>
      <c r="I13" s="54">
        <v>5832</v>
      </c>
      <c r="J13" s="60">
        <v>23</v>
      </c>
      <c r="K13" s="60">
        <v>1566</v>
      </c>
      <c r="L13" s="67">
        <f t="shared" si="1"/>
        <v>26.851851851851855</v>
      </c>
      <c r="M13" s="54">
        <v>237</v>
      </c>
      <c r="N13" s="63">
        <v>4019</v>
      </c>
      <c r="O13" s="54">
        <v>11</v>
      </c>
      <c r="P13" s="54">
        <v>355</v>
      </c>
      <c r="Q13" s="66">
        <f t="shared" si="2"/>
        <v>8.8330430455337137</v>
      </c>
      <c r="R13" s="54">
        <v>252</v>
      </c>
      <c r="S13" s="54">
        <v>5709</v>
      </c>
      <c r="T13" s="59">
        <v>13</v>
      </c>
      <c r="U13" s="59">
        <v>461</v>
      </c>
      <c r="V13" s="67">
        <f t="shared" si="3"/>
        <v>8.0749693466456467</v>
      </c>
      <c r="W13" s="81">
        <v>271</v>
      </c>
      <c r="X13" s="92">
        <v>7522.3103799999999</v>
      </c>
      <c r="Y13" s="91">
        <v>22</v>
      </c>
      <c r="Z13" s="91">
        <v>640</v>
      </c>
      <c r="AA13" s="84">
        <f t="shared" si="4"/>
        <v>8.5080243657800256</v>
      </c>
      <c r="AB13" s="54">
        <v>366</v>
      </c>
      <c r="AC13" s="54">
        <v>12724</v>
      </c>
      <c r="AD13" s="54">
        <v>22</v>
      </c>
      <c r="AE13" s="54">
        <v>1622.999</v>
      </c>
      <c r="AF13" s="48">
        <v>12.755414963847848</v>
      </c>
      <c r="AG13" s="94">
        <v>407</v>
      </c>
      <c r="AH13" s="94">
        <v>13870.421539999999</v>
      </c>
      <c r="AI13" s="54">
        <v>39</v>
      </c>
      <c r="AJ13" s="54">
        <v>2451</v>
      </c>
      <c r="AK13" s="66">
        <f t="shared" si="5"/>
        <v>17.670695825153704</v>
      </c>
      <c r="AL13" s="114">
        <v>428</v>
      </c>
      <c r="AM13" s="114">
        <v>13429.486870000001</v>
      </c>
      <c r="AN13" s="113">
        <v>25</v>
      </c>
      <c r="AO13" s="113">
        <v>2406.5</v>
      </c>
      <c r="AP13" s="66">
        <f t="shared" si="6"/>
        <v>17.919523085992637</v>
      </c>
      <c r="AQ13" s="114">
        <v>372</v>
      </c>
      <c r="AR13" s="114">
        <v>13138.638370000001</v>
      </c>
      <c r="AS13" s="113">
        <v>23</v>
      </c>
      <c r="AT13" s="113">
        <v>4672</v>
      </c>
      <c r="AU13" s="66">
        <f t="shared" si="7"/>
        <v>35.559240375073962</v>
      </c>
      <c r="AV13" s="5"/>
      <c r="AW13" s="5"/>
      <c r="AY13" s="44"/>
      <c r="AZ13" s="44"/>
    </row>
    <row r="14" spans="2:52" s="9" customFormat="1" ht="15" customHeight="1" thickBot="1" x14ac:dyDescent="0.25">
      <c r="B14" s="46" t="s">
        <v>90</v>
      </c>
      <c r="C14" s="54">
        <v>557</v>
      </c>
      <c r="D14" s="54">
        <v>43021</v>
      </c>
      <c r="E14" s="54">
        <v>38</v>
      </c>
      <c r="F14" s="54">
        <v>3761</v>
      </c>
      <c r="G14" s="66">
        <f t="shared" si="0"/>
        <v>8.7422421608051888</v>
      </c>
      <c r="H14" s="54">
        <v>462</v>
      </c>
      <c r="I14" s="54">
        <v>46254</v>
      </c>
      <c r="J14" s="60">
        <v>20</v>
      </c>
      <c r="K14" s="60">
        <v>2357</v>
      </c>
      <c r="L14" s="67">
        <f t="shared" si="1"/>
        <v>5.095775500497254</v>
      </c>
      <c r="M14" s="54">
        <v>319</v>
      </c>
      <c r="N14" s="63">
        <v>25886</v>
      </c>
      <c r="O14" s="54">
        <v>32</v>
      </c>
      <c r="P14" s="54">
        <v>4278</v>
      </c>
      <c r="Q14" s="66">
        <f t="shared" si="2"/>
        <v>16.526307656648381</v>
      </c>
      <c r="R14" s="54">
        <v>491</v>
      </c>
      <c r="S14" s="54">
        <v>35319</v>
      </c>
      <c r="T14" s="59">
        <v>35</v>
      </c>
      <c r="U14" s="59">
        <v>3874</v>
      </c>
      <c r="V14" s="67">
        <f t="shared" si="3"/>
        <v>10.968600470001983</v>
      </c>
      <c r="W14" s="81">
        <v>592</v>
      </c>
      <c r="X14" s="92">
        <v>55114.393630000013</v>
      </c>
      <c r="Y14" s="91">
        <v>46</v>
      </c>
      <c r="Z14" s="91">
        <v>4382</v>
      </c>
      <c r="AA14" s="84">
        <f t="shared" si="4"/>
        <v>7.950736116989189</v>
      </c>
      <c r="AB14" s="54">
        <v>770</v>
      </c>
      <c r="AC14" s="54">
        <v>81640</v>
      </c>
      <c r="AD14" s="54">
        <v>75</v>
      </c>
      <c r="AE14" s="54">
        <v>10589.6625</v>
      </c>
      <c r="AF14" s="48">
        <v>12.971169157275847</v>
      </c>
      <c r="AG14" s="94">
        <v>875</v>
      </c>
      <c r="AH14" s="94">
        <v>83457.684970000002</v>
      </c>
      <c r="AI14" s="54">
        <v>77</v>
      </c>
      <c r="AJ14" s="54">
        <v>11244</v>
      </c>
      <c r="AK14" s="66">
        <f t="shared" si="5"/>
        <v>13.472695778755195</v>
      </c>
      <c r="AL14" s="114">
        <v>806</v>
      </c>
      <c r="AM14" s="114">
        <v>73606.160609999992</v>
      </c>
      <c r="AN14" s="113">
        <v>87</v>
      </c>
      <c r="AO14" s="113">
        <v>11273.267</v>
      </c>
      <c r="AP14" s="66">
        <f t="shared" si="6"/>
        <v>15.315656877867958</v>
      </c>
      <c r="AQ14" s="114">
        <v>803</v>
      </c>
      <c r="AR14" s="114">
        <v>82201.397840000005</v>
      </c>
      <c r="AS14" s="113">
        <v>70</v>
      </c>
      <c r="AT14" s="113">
        <v>14810.868839999999</v>
      </c>
      <c r="AU14" s="66">
        <f t="shared" si="7"/>
        <v>18.017782214395488</v>
      </c>
      <c r="AV14" s="5"/>
      <c r="AW14" s="5"/>
      <c r="AY14" s="44"/>
      <c r="AZ14" s="44"/>
    </row>
    <row r="15" spans="2:52" s="9" customFormat="1" ht="15" customHeight="1" thickBot="1" x14ac:dyDescent="0.25">
      <c r="B15" s="46" t="s">
        <v>91</v>
      </c>
      <c r="C15" s="54">
        <v>98</v>
      </c>
      <c r="D15" s="54">
        <v>1698</v>
      </c>
      <c r="E15" s="54">
        <v>4</v>
      </c>
      <c r="F15" s="54">
        <v>25</v>
      </c>
      <c r="G15" s="66">
        <f t="shared" si="0"/>
        <v>1.4723203769140165</v>
      </c>
      <c r="H15" s="54">
        <v>73</v>
      </c>
      <c r="I15" s="54">
        <v>1352</v>
      </c>
      <c r="J15" s="60">
        <v>3</v>
      </c>
      <c r="K15" s="60" t="s">
        <v>31</v>
      </c>
      <c r="L15" s="67" t="s">
        <v>31</v>
      </c>
      <c r="M15" s="54">
        <v>128</v>
      </c>
      <c r="N15" s="63">
        <v>1373</v>
      </c>
      <c r="O15" s="57">
        <v>7</v>
      </c>
      <c r="P15" s="57">
        <v>102</v>
      </c>
      <c r="Q15" s="66">
        <f t="shared" si="2"/>
        <v>7.4289876183539691</v>
      </c>
      <c r="R15" s="54">
        <v>106</v>
      </c>
      <c r="S15" s="54">
        <v>1076</v>
      </c>
      <c r="T15" s="60">
        <v>4</v>
      </c>
      <c r="U15" s="60" t="s">
        <v>31</v>
      </c>
      <c r="V15" s="67" t="s">
        <v>31</v>
      </c>
      <c r="W15" s="81">
        <v>98</v>
      </c>
      <c r="X15" s="92">
        <v>1102.135</v>
      </c>
      <c r="Y15" s="90">
        <v>3</v>
      </c>
      <c r="Z15" s="90">
        <v>185</v>
      </c>
      <c r="AA15" s="84">
        <f t="shared" si="4"/>
        <v>16.785602489713149</v>
      </c>
      <c r="AB15" s="54">
        <v>126</v>
      </c>
      <c r="AC15" s="54">
        <v>6006</v>
      </c>
      <c r="AD15" s="54">
        <v>11</v>
      </c>
      <c r="AE15" s="54">
        <v>794</v>
      </c>
      <c r="AF15" s="48">
        <v>13.22011322011322</v>
      </c>
      <c r="AG15" s="94">
        <v>141</v>
      </c>
      <c r="AH15" s="94">
        <v>3567.1603999999998</v>
      </c>
      <c r="AI15" s="54">
        <v>25</v>
      </c>
      <c r="AJ15" s="54">
        <v>1069</v>
      </c>
      <c r="AK15" s="66">
        <f t="shared" si="5"/>
        <v>29.967814175106906</v>
      </c>
      <c r="AL15" s="114">
        <v>134</v>
      </c>
      <c r="AM15" s="114">
        <v>4623.7977699999992</v>
      </c>
      <c r="AN15" s="113">
        <v>25</v>
      </c>
      <c r="AO15" s="113">
        <v>1760.4</v>
      </c>
      <c r="AP15" s="66">
        <f t="shared" si="6"/>
        <v>38.072599355918641</v>
      </c>
      <c r="AQ15" s="114">
        <v>137</v>
      </c>
      <c r="AR15" s="114">
        <v>3746.5737100000001</v>
      </c>
      <c r="AS15" s="113">
        <v>31</v>
      </c>
      <c r="AT15" s="113">
        <v>1309.6655000000001</v>
      </c>
      <c r="AU15" s="66">
        <f t="shared" si="7"/>
        <v>34.956352159957902</v>
      </c>
      <c r="AV15" s="5"/>
      <c r="AW15" s="5"/>
      <c r="AY15" s="44"/>
      <c r="AZ15" s="44"/>
    </row>
    <row r="16" spans="2:52" s="9" customFormat="1" ht="15" customHeight="1" thickBot="1" x14ac:dyDescent="0.25">
      <c r="B16" s="46" t="s">
        <v>92</v>
      </c>
      <c r="C16" s="54">
        <v>89</v>
      </c>
      <c r="D16" s="54">
        <v>1749</v>
      </c>
      <c r="E16" s="54">
        <v>5</v>
      </c>
      <c r="F16" s="54">
        <v>246</v>
      </c>
      <c r="G16" s="66">
        <f t="shared" si="0"/>
        <v>14.065180102915953</v>
      </c>
      <c r="H16" s="54">
        <v>81</v>
      </c>
      <c r="I16" s="54">
        <v>1811</v>
      </c>
      <c r="J16" s="54">
        <v>4</v>
      </c>
      <c r="K16" s="54">
        <v>114</v>
      </c>
      <c r="L16" s="66">
        <f t="shared" si="1"/>
        <v>6.2948647156267263</v>
      </c>
      <c r="M16" s="54">
        <v>95</v>
      </c>
      <c r="N16" s="63">
        <v>3274</v>
      </c>
      <c r="O16" s="54">
        <v>16</v>
      </c>
      <c r="P16" s="54">
        <v>459</v>
      </c>
      <c r="Q16" s="66">
        <f t="shared" si="2"/>
        <v>14.01954795357361</v>
      </c>
      <c r="R16" s="54">
        <v>79</v>
      </c>
      <c r="S16" s="54">
        <v>3828</v>
      </c>
      <c r="T16" s="59">
        <v>9</v>
      </c>
      <c r="U16" s="59">
        <v>718</v>
      </c>
      <c r="V16" s="67">
        <f t="shared" si="3"/>
        <v>18.756530825496341</v>
      </c>
      <c r="W16" s="81">
        <v>77</v>
      </c>
      <c r="X16" s="92">
        <v>2537.05375</v>
      </c>
      <c r="Y16" s="91">
        <v>8</v>
      </c>
      <c r="Z16" s="91">
        <v>514</v>
      </c>
      <c r="AA16" s="84">
        <f t="shared" si="4"/>
        <v>20.259720551840889</v>
      </c>
      <c r="AB16" s="54">
        <v>107</v>
      </c>
      <c r="AC16" s="54">
        <v>3515</v>
      </c>
      <c r="AD16" s="54">
        <v>9</v>
      </c>
      <c r="AE16" s="54">
        <v>519</v>
      </c>
      <c r="AF16" s="48">
        <v>14.765291607396872</v>
      </c>
      <c r="AG16" s="94">
        <v>114</v>
      </c>
      <c r="AH16" s="94">
        <v>5187.0540599999995</v>
      </c>
      <c r="AI16" s="54">
        <v>21</v>
      </c>
      <c r="AJ16" s="54">
        <v>674</v>
      </c>
      <c r="AK16" s="66">
        <f t="shared" si="5"/>
        <v>12.993888095317057</v>
      </c>
      <c r="AL16" s="114">
        <v>111</v>
      </c>
      <c r="AM16" s="114">
        <v>3850.0008499999999</v>
      </c>
      <c r="AN16" s="113">
        <v>11</v>
      </c>
      <c r="AO16" s="113">
        <v>551.92499999999995</v>
      </c>
      <c r="AP16" s="66">
        <f t="shared" si="6"/>
        <v>14.335711120687156</v>
      </c>
      <c r="AQ16" s="114">
        <v>127</v>
      </c>
      <c r="AR16" s="114">
        <v>3940.9967099999999</v>
      </c>
      <c r="AS16" s="113">
        <v>19</v>
      </c>
      <c r="AT16" s="113">
        <v>1182.5</v>
      </c>
      <c r="AU16" s="66">
        <f t="shared" si="7"/>
        <v>30.005099902760385</v>
      </c>
      <c r="AV16" s="5"/>
      <c r="AW16" s="5"/>
      <c r="AY16" s="44"/>
      <c r="AZ16" s="44"/>
    </row>
    <row r="17" spans="2:59" s="9" customFormat="1" ht="15" customHeight="1" x14ac:dyDescent="0.2">
      <c r="B17" s="46" t="s">
        <v>93</v>
      </c>
      <c r="C17" s="54">
        <v>91</v>
      </c>
      <c r="D17" s="54">
        <v>7627</v>
      </c>
      <c r="E17" s="54">
        <v>3</v>
      </c>
      <c r="F17" s="54">
        <v>282</v>
      </c>
      <c r="G17" s="66">
        <f t="shared" si="0"/>
        <v>3.6973908483020845</v>
      </c>
      <c r="H17" s="54">
        <v>70</v>
      </c>
      <c r="I17" s="54">
        <v>5150</v>
      </c>
      <c r="J17" s="54">
        <v>3</v>
      </c>
      <c r="K17" s="54">
        <v>326</v>
      </c>
      <c r="L17" s="66">
        <f t="shared" si="1"/>
        <v>6.3300970873786406</v>
      </c>
      <c r="M17" s="54">
        <v>77</v>
      </c>
      <c r="N17" s="63">
        <v>6088</v>
      </c>
      <c r="O17" s="54">
        <v>6</v>
      </c>
      <c r="P17" s="54">
        <v>733</v>
      </c>
      <c r="Q17" s="66">
        <f t="shared" si="2"/>
        <v>12.040078843626807</v>
      </c>
      <c r="R17" s="54">
        <v>91</v>
      </c>
      <c r="S17" s="54">
        <v>7180</v>
      </c>
      <c r="T17" s="59">
        <v>5</v>
      </c>
      <c r="U17" s="59">
        <v>881</v>
      </c>
      <c r="V17" s="67">
        <f t="shared" si="3"/>
        <v>12.270194986072424</v>
      </c>
      <c r="W17" s="81">
        <v>83</v>
      </c>
      <c r="X17" s="92">
        <v>7934.1451799999995</v>
      </c>
      <c r="Y17" s="91">
        <v>10</v>
      </c>
      <c r="Z17" s="91">
        <v>1358</v>
      </c>
      <c r="AA17" s="84">
        <f t="shared" si="4"/>
        <v>17.115895527386861</v>
      </c>
      <c r="AB17" s="54">
        <v>124</v>
      </c>
      <c r="AC17" s="54">
        <v>9281</v>
      </c>
      <c r="AD17" s="54">
        <v>11</v>
      </c>
      <c r="AE17" s="54">
        <v>1343.0301199999999</v>
      </c>
      <c r="AF17" s="48">
        <v>14.470747979743562</v>
      </c>
      <c r="AG17" s="94">
        <v>231</v>
      </c>
      <c r="AH17" s="94">
        <v>17131.72913</v>
      </c>
      <c r="AI17" s="54">
        <v>9</v>
      </c>
      <c r="AJ17" s="54">
        <v>907</v>
      </c>
      <c r="AK17" s="66">
        <f t="shared" si="5"/>
        <v>5.294270024452576</v>
      </c>
      <c r="AL17" s="114">
        <v>190</v>
      </c>
      <c r="AM17" s="114">
        <v>13944.247820000001</v>
      </c>
      <c r="AN17" s="113">
        <v>11</v>
      </c>
      <c r="AO17" s="113">
        <v>1297.5</v>
      </c>
      <c r="AP17" s="66">
        <f t="shared" si="6"/>
        <v>9.3049120809443551</v>
      </c>
      <c r="AQ17" s="114">
        <v>183</v>
      </c>
      <c r="AR17" s="114">
        <v>23517.195250000001</v>
      </c>
      <c r="AS17" s="113">
        <v>11</v>
      </c>
      <c r="AT17" s="113">
        <v>1686.2339999999999</v>
      </c>
      <c r="AU17" s="66">
        <f t="shared" si="7"/>
        <v>7.1702172902612604</v>
      </c>
      <c r="AV17" s="5"/>
      <c r="AW17" s="5"/>
      <c r="AY17" s="44"/>
      <c r="AZ17" s="44"/>
    </row>
    <row r="18" spans="2:59" s="9" customFormat="1" ht="9" customHeight="1" x14ac:dyDescent="0.2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7"/>
      <c r="AR18" s="47"/>
      <c r="AS18" s="47"/>
      <c r="AT18" s="47"/>
      <c r="AU18" s="48"/>
      <c r="AV18" s="5"/>
      <c r="AW18" s="5"/>
      <c r="AY18" s="44"/>
      <c r="AZ18" s="44"/>
    </row>
    <row r="19" spans="2:59" s="9" customFormat="1" ht="3" customHeight="1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</row>
    <row r="20" spans="2:59" s="9" customFormat="1" ht="9" customHeight="1" x14ac:dyDescent="0.2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121"/>
      <c r="AT20" s="121"/>
      <c r="AU20" s="32"/>
    </row>
    <row r="21" spans="2:59" s="50" customFormat="1" ht="13.5" customHeight="1" x14ac:dyDescent="0.15">
      <c r="B21" s="122" t="s">
        <v>120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</row>
    <row r="22" spans="2:59" ht="13.5" customHeight="1" x14ac:dyDescent="0.2">
      <c r="B22" s="134" t="s">
        <v>121</v>
      </c>
      <c r="C22" s="134"/>
      <c r="D22" s="134"/>
      <c r="E22" s="134"/>
      <c r="F22" s="134"/>
      <c r="G22" s="134"/>
      <c r="H22" s="134"/>
      <c r="AS22" s="87"/>
      <c r="AT22" s="87"/>
    </row>
    <row r="23" spans="2:59" ht="12.75" customHeight="1" x14ac:dyDescent="0.2">
      <c r="BE23" s="8"/>
      <c r="BF23" s="8"/>
      <c r="BG23" s="8"/>
    </row>
    <row r="24" spans="2:59" s="51" customFormat="1" ht="12.75" customHeight="1" x14ac:dyDescent="0.2">
      <c r="B24" s="52" t="s">
        <v>96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R24" s="62"/>
    </row>
    <row r="25" spans="2:59" customFormat="1" ht="12.75" customHeight="1" x14ac:dyDescent="0.2"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R25" s="63"/>
      <c r="BE25" s="4"/>
      <c r="BF25" s="4"/>
      <c r="BG25" s="4"/>
    </row>
    <row r="26" spans="2:59" x14ac:dyDescent="0.2">
      <c r="Z26" s="86"/>
    </row>
    <row r="27" spans="2:59" x14ac:dyDescent="0.2">
      <c r="Z27" s="86"/>
    </row>
    <row r="28" spans="2:59" x14ac:dyDescent="0.2">
      <c r="Z28" s="86"/>
    </row>
    <row r="29" spans="2:59" x14ac:dyDescent="0.2">
      <c r="Z29" s="86"/>
    </row>
    <row r="30" spans="2:59" x14ac:dyDescent="0.2">
      <c r="Z30" s="86"/>
    </row>
    <row r="31" spans="2:59" x14ac:dyDescent="0.2">
      <c r="Z31" s="86"/>
    </row>
    <row r="32" spans="2:59" x14ac:dyDescent="0.2">
      <c r="Z32" s="86"/>
    </row>
    <row r="33" spans="26:26" x14ac:dyDescent="0.2">
      <c r="Z33" s="86"/>
    </row>
    <row r="34" spans="26:26" x14ac:dyDescent="0.2">
      <c r="Z34" s="86"/>
    </row>
    <row r="35" spans="26:26" x14ac:dyDescent="0.2">
      <c r="Z35" s="86"/>
    </row>
    <row r="36" spans="26:26" x14ac:dyDescent="0.2">
      <c r="Z36" s="86"/>
    </row>
    <row r="37" spans="26:26" x14ac:dyDescent="0.2">
      <c r="Z37" s="86"/>
    </row>
    <row r="38" spans="26:26" x14ac:dyDescent="0.2">
      <c r="Z38" s="86"/>
    </row>
    <row r="39" spans="26:26" x14ac:dyDescent="0.2">
      <c r="Z39" s="86"/>
    </row>
    <row r="40" spans="26:26" x14ac:dyDescent="0.2">
      <c r="Z40" s="86"/>
    </row>
    <row r="41" spans="26:26" x14ac:dyDescent="0.2">
      <c r="Z41" s="86"/>
    </row>
    <row r="42" spans="26:26" x14ac:dyDescent="0.2">
      <c r="Z42" s="86"/>
    </row>
  </sheetData>
  <mergeCells count="13">
    <mergeCell ref="B1:AU1"/>
    <mergeCell ref="B22:H22"/>
    <mergeCell ref="B21:AU21"/>
    <mergeCell ref="AQ3:AU3"/>
    <mergeCell ref="B3:B4"/>
    <mergeCell ref="C3:G3"/>
    <mergeCell ref="H3:L3"/>
    <mergeCell ref="M3:Q3"/>
    <mergeCell ref="R3:V3"/>
    <mergeCell ref="W3:AA3"/>
    <mergeCell ref="AB3:AF3"/>
    <mergeCell ref="AG3:AK3"/>
    <mergeCell ref="AL3:AP3"/>
  </mergeCells>
  <conditionalFormatting sqref="B18:AP18 B6:B17">
    <cfRule type="cellIs" dxfId="1" priority="3" stopIfTrue="1" operator="equal">
      <formula>1</formula>
    </cfRule>
    <cfRule type="cellIs" dxfId="0" priority="4" stopIfTrue="1" operator="equal">
      <formula>2</formula>
    </cfRule>
  </conditionalFormatting>
  <hyperlinks>
    <hyperlink ref="B24" location="Índice!A1" display="(Voltar ao Índice)" xr:uid="{00000000-0004-0000-0500-000000000000}"/>
  </hyperlinks>
  <pageMargins left="0.78740157480314965" right="0.78740157480314965" top="0.78740157480314965" bottom="0.78740157480314965" header="0" footer="0"/>
  <pageSetup paperSize="9" scale="9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Índice</vt:lpstr>
      <vt:lpstr>1</vt:lpstr>
      <vt:lpstr>2</vt:lpstr>
      <vt:lpstr>3</vt:lpstr>
      <vt:lpstr>4</vt:lpstr>
      <vt:lpstr>5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Veloso</dc:creator>
  <cp:lastModifiedBy>Elsa Janes</cp:lastModifiedBy>
  <cp:lastPrinted>2019-02-04T14:35:28Z</cp:lastPrinted>
  <dcterms:created xsi:type="dcterms:W3CDTF">2011-06-21T11:48:52Z</dcterms:created>
  <dcterms:modified xsi:type="dcterms:W3CDTF">2021-09-21T10:51:38Z</dcterms:modified>
</cp:coreProperties>
</file>