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jesus.costa\Documents\jesus_costa\Pagina\RUP\EDICAO 2025\QUADROS\"/>
    </mc:Choice>
  </mc:AlternateContent>
  <xr:revisionPtr revIDLastSave="0" documentId="13_ncr:1_{949E4747-FD0A-4469-B511-F130950E73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Índice" sheetId="16" r:id="rId1"/>
    <sheet name="S.C_Sig" sheetId="17" r:id="rId2"/>
    <sheet name="Q1 - Território" sheetId="7" r:id="rId3"/>
    <sheet name="Q2 - População" sheetId="9" r:id="rId4"/>
    <sheet name="Q3 - Educação" sheetId="18" r:id="rId5"/>
    <sheet name="Q4 - Saúde" sheetId="12" r:id="rId6"/>
    <sheet name="Q5 - Mercado de Trabalho" sheetId="8" r:id="rId7"/>
    <sheet name="Q6 - Rendimento" sheetId="19" r:id="rId8"/>
    <sheet name="Q7- Contas Económicas" sheetId="15" r:id="rId9"/>
    <sheet name="Q8 - Preços" sheetId="22" r:id="rId10"/>
    <sheet name="Q9 - Empresas" sheetId="26" r:id="rId11"/>
    <sheet name="Q10 - Agricultura" sheetId="11" r:id="rId12"/>
    <sheet name="Q11 - Transportes" sheetId="14" r:id="rId13"/>
    <sheet name="Q12 - Turismo" sheetId="13" r:id="rId14"/>
    <sheet name="Q13 - Ciência e Tecnologia" sheetId="20" r:id="rId15"/>
    <sheet name="Q14 - Sociedade de Informação" sheetId="10" r:id="rId16"/>
    <sheet name="Q15 - Criminalidade" sheetId="24" r:id="rId17"/>
    <sheet name="Q16 - ICR" sheetId="25" r:id="rId18"/>
    <sheet name="Q17 - SPI" sheetId="21" r:id="rId19"/>
  </sheets>
  <definedNames>
    <definedName name="_xlnm.Print_Area" localSheetId="0">Índice!$B$1:$B$17</definedName>
    <definedName name="_xlnm.Print_Area" localSheetId="2">'Q1 - Território'!$B$1:$N$25</definedName>
    <definedName name="_xlnm.Print_Area" localSheetId="11">'Q10 - Agricultura'!$B$1:$Q$23</definedName>
    <definedName name="_xlnm.Print_Area" localSheetId="12">'Q11 - Transportes'!$B$1:$AB$22</definedName>
    <definedName name="_xlnm.Print_Area" localSheetId="13">'Q12 - Turismo'!$B$1:$Q$23</definedName>
    <definedName name="_xlnm.Print_Area" localSheetId="14">'Q13 - Ciência e Tecnologia'!$B$1:$H$25</definedName>
    <definedName name="_xlnm.Print_Area" localSheetId="15">'Q14 - Sociedade de Informação'!$B$1:$K$23</definedName>
    <definedName name="_xlnm.Print_Area" localSheetId="16">'Q15 - Criminalidade'!$B$1:$K$22</definedName>
    <definedName name="_xlnm.Print_Area" localSheetId="17">'Q16 - ICR'!$B$1:$R$23</definedName>
    <definedName name="_xlnm.Print_Area" localSheetId="18">'Q17 - SPI'!$B$1:$S$24</definedName>
    <definedName name="_xlnm.Print_Area" localSheetId="3">'Q2 - População'!$B$1:$Y$24</definedName>
    <definedName name="_xlnm.Print_Area" localSheetId="4">'Q3 - Educação'!$B$1:$K$23</definedName>
    <definedName name="_xlnm.Print_Area" localSheetId="5">'Q4 - Saúde'!$B$1:$P$22</definedName>
    <definedName name="_xlnm.Print_Area" localSheetId="6">'Q5 - Mercado de Trabalho'!$B$1:$K$26</definedName>
    <definedName name="_xlnm.Print_Area" localSheetId="7">'Q6 - Rendimento'!$B$1:$Q$23</definedName>
    <definedName name="_xlnm.Print_Area" localSheetId="8">'Q7- Contas Económicas'!$B$1:$X$23</definedName>
    <definedName name="_xlnm.Print_Area" localSheetId="9">'Q8 - Preços'!$B$1:$H$23</definedName>
    <definedName name="_xlnm.Print_Area" localSheetId="10">'Q9 - Empresas'!$B$1:$H$23</definedName>
    <definedName name="_xlnm.Print_Area" localSheetId="1">S.C_Sig!$B$1:$K$24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1" l="1"/>
  <c r="I12" i="11"/>
  <c r="I8" i="11"/>
  <c r="I10" i="11"/>
  <c r="I9" i="11"/>
  <c r="Z20" i="15" l="1"/>
  <c r="K8" i="14" l="1"/>
  <c r="I10" i="8" l="1"/>
  <c r="O8" i="9"/>
  <c r="M8" i="9"/>
  <c r="M19" i="9"/>
  <c r="M16" i="9"/>
  <c r="M18" i="9"/>
  <c r="Z18" i="14" l="1"/>
  <c r="Z16" i="14"/>
  <c r="Z14" i="14"/>
  <c r="Z13" i="14"/>
  <c r="Z12" i="14"/>
  <c r="Z11" i="14"/>
  <c r="Z10" i="14"/>
  <c r="Z9" i="14"/>
  <c r="Z8" i="14"/>
  <c r="U18" i="14"/>
  <c r="U17" i="14"/>
  <c r="U16" i="14"/>
  <c r="U15" i="14"/>
  <c r="U14" i="14"/>
  <c r="U13" i="14"/>
  <c r="U12" i="14"/>
  <c r="U11" i="14"/>
  <c r="U10" i="14"/>
  <c r="U9" i="14"/>
  <c r="U8" i="14"/>
  <c r="P16" i="14"/>
  <c r="P14" i="14"/>
  <c r="P13" i="14"/>
  <c r="P12" i="14"/>
  <c r="P11" i="14"/>
  <c r="P10" i="14"/>
  <c r="P9" i="14"/>
  <c r="P8" i="14"/>
  <c r="K9" i="14"/>
  <c r="K10" i="14"/>
  <c r="K11" i="14"/>
  <c r="K12" i="14"/>
  <c r="K13" i="14"/>
  <c r="K14" i="14"/>
  <c r="K15" i="14"/>
  <c r="K16" i="14"/>
  <c r="K17" i="14"/>
  <c r="K18" i="14"/>
  <c r="Q8" i="9"/>
  <c r="AA8" i="9" s="1"/>
  <c r="Q19" i="9" l="1"/>
  <c r="Q18" i="9"/>
  <c r="Q17" i="9"/>
  <c r="AA17" i="9" s="1"/>
  <c r="Q16" i="9"/>
  <c r="AA16" i="9" s="1"/>
  <c r="Q15" i="9"/>
  <c r="AA15" i="9" s="1"/>
  <c r="Q14" i="9"/>
  <c r="AA14" i="9" s="1"/>
  <c r="Q13" i="9"/>
  <c r="AA13" i="9" s="1"/>
  <c r="Q12" i="9"/>
  <c r="AA12" i="9" s="1"/>
  <c r="Q11" i="9"/>
  <c r="AA11" i="9" s="1"/>
  <c r="Q10" i="9"/>
  <c r="AA10" i="9" s="1"/>
  <c r="Q9" i="9"/>
  <c r="AA9" i="9" s="1"/>
  <c r="O19" i="9"/>
  <c r="O18" i="9"/>
  <c r="O17" i="9"/>
  <c r="O16" i="9"/>
  <c r="O15" i="9"/>
  <c r="O14" i="9"/>
  <c r="O13" i="9"/>
  <c r="O12" i="9"/>
  <c r="O11" i="9"/>
  <c r="O10" i="9"/>
  <c r="O9" i="9"/>
  <c r="M17" i="9"/>
  <c r="M15" i="9"/>
  <c r="M14" i="9"/>
  <c r="M13" i="9"/>
  <c r="M12" i="9"/>
  <c r="M11" i="9"/>
  <c r="M10" i="9"/>
  <c r="M9" i="9"/>
  <c r="P21" i="9"/>
  <c r="N17" i="7" l="1" a="1"/>
  <c r="N17" i="7" s="1"/>
  <c r="T21" i="15" l="1" a="1"/>
  <c r="T21" i="15" s="1"/>
  <c r="S21" i="15" a="1"/>
  <c r="S21" i="15" s="1"/>
  <c r="R21" i="15"/>
  <c r="L20" i="11" l="1"/>
  <c r="T20" i="14" l="1"/>
  <c r="Q20" i="14"/>
  <c r="O20" i="13" l="1"/>
  <c r="M20" i="11"/>
</calcChain>
</file>

<file path=xl/sharedStrings.xml><?xml version="1.0" encoding="utf-8"?>
<sst xmlns="http://schemas.openxmlformats.org/spreadsheetml/2006/main" count="1647" uniqueCount="291">
  <si>
    <t>BARÓMETRO DAS REGIÕES ULTRAPERIFÉRICAS</t>
  </si>
  <si>
    <t>Sinais convencionais</t>
  </si>
  <si>
    <t>Q1 - Território</t>
  </si>
  <si>
    <t>Q2 - População</t>
  </si>
  <si>
    <t>Q3 - Educação</t>
  </si>
  <si>
    <t>Q4 - Saúde</t>
  </si>
  <si>
    <t>Q5 - Mercado de Trabalho</t>
  </si>
  <si>
    <t>Q6 - Rendimento</t>
  </si>
  <si>
    <t>Q7 - Contas Económicas</t>
  </si>
  <si>
    <t>Q8 - Preços</t>
  </si>
  <si>
    <t>x</t>
  </si>
  <si>
    <t>-</t>
  </si>
  <si>
    <t>Valor não disponível</t>
  </si>
  <si>
    <t>//</t>
  </si>
  <si>
    <t>Valor não aplicável</t>
  </si>
  <si>
    <t>ә</t>
  </si>
  <si>
    <t>Valor inferior a metade do módulo da unidade utilizada</t>
  </si>
  <si>
    <t>…</t>
  </si>
  <si>
    <t>Valor confidencial</t>
  </si>
  <si>
    <t>┴</t>
  </si>
  <si>
    <t>Quebra de série</t>
  </si>
  <si>
    <t>Rc</t>
  </si>
  <si>
    <t>Valor retificado</t>
  </si>
  <si>
    <t>f</t>
  </si>
  <si>
    <t>Valor previsto</t>
  </si>
  <si>
    <t>Po</t>
  </si>
  <si>
    <t>Valor provisório</t>
  </si>
  <si>
    <t>Pe</t>
  </si>
  <si>
    <t>Valor preliminar</t>
  </si>
  <si>
    <t>Rv</t>
  </si>
  <si>
    <t>Valor revisto</t>
  </si>
  <si>
    <t>§</t>
  </si>
  <si>
    <t>Valor com coeficiente de variaçáo elevado</t>
  </si>
  <si>
    <t>n.a.</t>
  </si>
  <si>
    <t>Não aplicável</t>
  </si>
  <si>
    <t>Siglas/Fontes</t>
  </si>
  <si>
    <t>Agreste</t>
  </si>
  <si>
    <t>Serviço de Estatística do Ministério da Agricultura, Agralimentar e das Forestas (França)</t>
  </si>
  <si>
    <t>CE</t>
  </si>
  <si>
    <t>Comissão Europeia</t>
  </si>
  <si>
    <t>DREM</t>
  </si>
  <si>
    <t>Direção Regional de Estatística da Madeira</t>
  </si>
  <si>
    <t>INE (PT)</t>
  </si>
  <si>
    <t>Instituto Nacional de Estatística (Portugal)</t>
  </si>
  <si>
    <t>INE (ESP)</t>
  </si>
  <si>
    <t>Instituto Nacional de Estadística (Espanha)</t>
  </si>
  <si>
    <t>INSEE</t>
  </si>
  <si>
    <t>Institut National de la Statistique e des Études Économiques</t>
  </si>
  <si>
    <t>ISTAC</t>
  </si>
  <si>
    <t>Instituto Canario de Estadística</t>
  </si>
  <si>
    <t>MO-Mer</t>
  </si>
  <si>
    <t>Ministère des Outre-Mer</t>
  </si>
  <si>
    <t>Quadro 1 - Território</t>
  </si>
  <si>
    <t>Área</t>
  </si>
  <si>
    <t>Altitude máxima</t>
  </si>
  <si>
    <t xml:space="preserve">Temperatura média do ar da capital </t>
  </si>
  <si>
    <r>
      <t>Valor
(Km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</si>
  <si>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Ano</t>
  </si>
  <si>
    <t>Fonte</t>
  </si>
  <si>
    <t>Valor
(Km)</t>
  </si>
  <si>
    <t>Valor
(m)</t>
  </si>
  <si>
    <t>Valor
(ºC)</t>
  </si>
  <si>
    <t>Madeira</t>
  </si>
  <si>
    <t>Eurostat</t>
  </si>
  <si>
    <t>Açores</t>
  </si>
  <si>
    <t>Canárias</t>
  </si>
  <si>
    <t>Guadalupe</t>
  </si>
  <si>
    <t>Guiana Francesa</t>
  </si>
  <si>
    <t>wikipedia</t>
  </si>
  <si>
    <t>Martinica</t>
  </si>
  <si>
    <t>Maiote</t>
  </si>
  <si>
    <t>Reunião</t>
  </si>
  <si>
    <t>reunion.fr</t>
  </si>
  <si>
    <r>
      <t xml:space="preserve">Fonte: </t>
    </r>
    <r>
      <rPr>
        <sz val="7"/>
        <rFont val="Arial"/>
        <family val="2"/>
      </rPr>
      <t>DREM, Barómetro das Regiões Ultraperiféricas</t>
    </r>
  </si>
  <si>
    <t>Quadro 2 - População</t>
  </si>
  <si>
    <t>População</t>
  </si>
  <si>
    <t xml:space="preserve">Densidade populacional </t>
  </si>
  <si>
    <t>Estrutura da População</t>
  </si>
  <si>
    <t xml:space="preserve">Idade mediana da população </t>
  </si>
  <si>
    <t>Índice sintético de fecundidade</t>
  </si>
  <si>
    <t>População jovem (&lt;15 anos)</t>
  </si>
  <si>
    <t>População (≥15 e ≤64 anos)</t>
  </si>
  <si>
    <t>População idosa (≥65 anos)</t>
  </si>
  <si>
    <t>Valor
(N.º)</t>
  </si>
  <si>
    <r>
      <t>Valor
(hab. 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</si>
  <si>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
(%)</t>
  </si>
  <si>
    <t>Anos
(idade)</t>
  </si>
  <si>
    <t>União Europeia</t>
  </si>
  <si>
    <t>Portugal</t>
  </si>
  <si>
    <t>Espanha</t>
  </si>
  <si>
    <t>França</t>
  </si>
  <si>
    <t>Quadro 3 - Educação</t>
  </si>
  <si>
    <t>Taxa de escolaridade do nível de ensino superior da população residente com idade entre 30 e 34 anos</t>
  </si>
  <si>
    <t>Taxa de abandono precoce de educação e formação</t>
  </si>
  <si>
    <t>Taxa de jovens não empregados e que não estão em educação e formação (NEET)</t>
  </si>
  <si>
    <r>
      <t>Nota:</t>
    </r>
    <r>
      <rPr>
        <sz val="7"/>
        <color theme="1"/>
        <rFont val="Arial"/>
        <family val="2"/>
      </rPr>
      <t xml:space="preserve"> O abandono escolar precoce na Madeira está expresso em médias móveis de 3 anos (média dos anos n-2, n-1 e n). </t>
    </r>
  </si>
  <si>
    <t>Quadro 4 - Saúde</t>
  </si>
  <si>
    <t>Número de camas de hospital 
(por 100 000 habitantes)</t>
  </si>
  <si>
    <t>Número de médicos 
(por 100 000 habitantes)</t>
  </si>
  <si>
    <t>Quadro 5 - Mercado de Trabalho</t>
  </si>
  <si>
    <t>Taxa de desemprego</t>
  </si>
  <si>
    <t>INE</t>
  </si>
  <si>
    <t>Quadro 6 - Rendimento</t>
  </si>
  <si>
    <t>Taxa de risco de pobreza</t>
  </si>
  <si>
    <t>Taxa de risco de pobreza e exclusão social</t>
  </si>
  <si>
    <t>Quadro 7 - Contas Económicas</t>
  </si>
  <si>
    <t>PIB  per capita paridades em poder de compra</t>
  </si>
  <si>
    <t>PIB per capita em paridades poder de compra (% da média europeia)</t>
  </si>
  <si>
    <t>Taxa real de crescimento do valor acrescentado bruto (VAB)</t>
  </si>
  <si>
    <t>Estrutura do VAB</t>
  </si>
  <si>
    <t>Agricultura</t>
  </si>
  <si>
    <t>Indústria</t>
  </si>
  <si>
    <t>Comércio e Serviços</t>
  </si>
  <si>
    <t>Valor
(M€)</t>
  </si>
  <si>
    <t>Quadro 8 - Preços</t>
  </si>
  <si>
    <t>(%)</t>
  </si>
  <si>
    <t>Explorações Agrícolas</t>
  </si>
  <si>
    <t>Superfície agrícola utilizada</t>
  </si>
  <si>
    <t>Percentagem da superfície agrícola utilizada em relação à área total</t>
  </si>
  <si>
    <t>Volume de mão-de-obra agrícola</t>
  </si>
  <si>
    <t>Valor
(ha)</t>
  </si>
  <si>
    <t>Valor
(UTA)</t>
  </si>
  <si>
    <r>
      <rPr>
        <b/>
        <sz val="7"/>
        <color theme="1"/>
        <rFont val="Arial"/>
        <family val="2"/>
      </rPr>
      <t xml:space="preserve">Nota: </t>
    </r>
    <r>
      <rPr>
        <sz val="7"/>
        <color theme="1"/>
        <rFont val="Arial"/>
        <family val="2"/>
      </rPr>
      <t>UTA - Unidade de medida equivalente é o trabalho de uma pessoa a tempo completo realizado num ano medido em horas (1 UTA = 240 dias de trabalho a 8 horas por dia)</t>
    </r>
  </si>
  <si>
    <t xml:space="preserve">Movimento de passageiros no aeroporto </t>
  </si>
  <si>
    <t>Movimento de passageiros por via marítima</t>
  </si>
  <si>
    <t>Movimento de  mercadorias por transporte aéreo</t>
  </si>
  <si>
    <t>Movimento de mercadorias por transporte marítimo</t>
  </si>
  <si>
    <t>Valor
(1000)</t>
  </si>
  <si>
    <t>Variação anual (%)</t>
  </si>
  <si>
    <t>Valor
(1000 hab)</t>
  </si>
  <si>
    <t>Valor
(1000 ton)</t>
  </si>
  <si>
    <t xml:space="preserve">Dormidas em alojamento turístico </t>
  </si>
  <si>
    <t>Dormidas em alojamento turístico (por 1 000 habitantes)</t>
  </si>
  <si>
    <r>
      <t>Dormidas em alojamento turístico (por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</si>
  <si>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Taxa de ocupação (cama) dos alojamentos turísticos</t>
  </si>
  <si>
    <t>Valor 
(N.º)</t>
  </si>
  <si>
    <t>Valor</t>
  </si>
  <si>
    <t>Valor
(€)</t>
  </si>
  <si>
    <t xml:space="preserve">Recursos humanos em ciência e tecnologia </t>
  </si>
  <si>
    <t>Despesa em Investigação e Desenvolvimento no PIB</t>
  </si>
  <si>
    <t xml:space="preserve">Notas: </t>
  </si>
  <si>
    <t>1) A percentagem de recursos humanos em ciência e tecnologia é calculada sobre a população ativa.</t>
  </si>
  <si>
    <t>2) Os recursos em ciência e tecnologia incluem todos os indivíduos que terminaram um curso de formação superior ou têm um emprego em ciência e tecnologia, que normalmente requer uma formação nesta área.</t>
  </si>
  <si>
    <t>Agregados domésticos com acesso à internet</t>
  </si>
  <si>
    <t>Agregados domésticos com acesso à banda larga</t>
  </si>
  <si>
    <t>Classificação</t>
  </si>
  <si>
    <t xml:space="preserve"> </t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</si>
  <si>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Desde 2010, o Índice de Competitividade Regional da UE (ICR) tem medido os principais fatores de competitividade de todas as regiões de nível NUTS-2 em toda a União Europeia. O Índice mede, com recurso a um conjunto de indicadores, a capacidade de uma região em oferecer um ambiente atraente para empresas e residentes viverem e trabalharem. A edição de 2022 do índice baseia-se em uma metodologia atualizada e, portanto, é chamada de ICR 2.0.</t>
    </r>
  </si>
  <si>
    <r>
      <t>São Martinho</t>
    </r>
    <r>
      <rPr>
        <b/>
        <vertAlign val="superscript"/>
        <sz val="8"/>
        <rFont val="Arial"/>
        <family val="2"/>
      </rPr>
      <t>(1)</t>
    </r>
  </si>
  <si>
    <t>(2) - Os Açores não têm capital ou capitais previstas no seu Estatuto Político-Administrativo, estando os órgãos de governo próprio sediados nas cidades de Angra do Heroísmo, Horta e Ponta Delgada.</t>
  </si>
  <si>
    <t>Homicídios intencionais</t>
  </si>
  <si>
    <t>Roubos</t>
  </si>
  <si>
    <t>Arrombamentos</t>
  </si>
  <si>
    <t>Arrombamentos de habitações</t>
  </si>
  <si>
    <t>Furtos</t>
  </si>
  <si>
    <t>Furtos de viaturas</t>
  </si>
  <si>
    <t>Crimes contra a integridade física</t>
  </si>
  <si>
    <r>
      <t xml:space="preserve">Fonte: </t>
    </r>
    <r>
      <rPr>
        <sz val="7"/>
        <rFont val="Arial"/>
        <family val="2"/>
      </rPr>
      <t>Eurostat - Police-recorded offences</t>
    </r>
  </si>
  <si>
    <t>EU-SPI</t>
  </si>
  <si>
    <t>Basic needs</t>
  </si>
  <si>
    <t>Foundations of wellbeing</t>
  </si>
  <si>
    <t>Opportunity</t>
  </si>
  <si>
    <t>Nutrition and medical care</t>
  </si>
  <si>
    <t>Water and sanitation</t>
  </si>
  <si>
    <t>Housing</t>
  </si>
  <si>
    <t>Safety</t>
  </si>
  <si>
    <t>Basic education</t>
  </si>
  <si>
    <t>Information and communications</t>
  </si>
  <si>
    <t>Health</t>
  </si>
  <si>
    <t>Environmental quality</t>
  </si>
  <si>
    <t>Trust and governance</t>
  </si>
  <si>
    <t>Freedom and choice</t>
  </si>
  <si>
    <t>Inclusive society</t>
  </si>
  <si>
    <t>Advanced education</t>
  </si>
  <si>
    <t>União Europeia 27</t>
  </si>
  <si>
    <t>ICR 2.0</t>
  </si>
  <si>
    <t>Sub-índice Básico</t>
  </si>
  <si>
    <t>Pilar das Instituições</t>
  </si>
  <si>
    <t>Pilar Macroeconómico</t>
  </si>
  <si>
    <t>Pilar das Infraestruturas</t>
  </si>
  <si>
    <t>Pilar da Saúde</t>
  </si>
  <si>
    <t>Pilar da Educação Básica</t>
  </si>
  <si>
    <t xml:space="preserve">Sub-índice da Eficiência </t>
  </si>
  <si>
    <t>Pilar da Educação Superior e ALL</t>
  </si>
  <si>
    <t>Pilar da Eficiência do Mercado de Trabalho</t>
  </si>
  <si>
    <t>Pilar da Dimensão do Mercado</t>
  </si>
  <si>
    <t xml:space="preserve">Sub-índice de Inovação </t>
  </si>
  <si>
    <t>Pilar de Preparação Tecnológica</t>
  </si>
  <si>
    <t>Pilar da Sofisticação Empresarial</t>
  </si>
  <si>
    <t>Pilar de Inovação</t>
  </si>
  <si>
    <r>
      <rPr>
        <b/>
        <sz val="7"/>
        <rFont val="Arial"/>
        <family val="2"/>
      </rPr>
      <t>Note</t>
    </r>
    <r>
      <rPr>
        <sz val="7"/>
        <rFont val="Arial"/>
        <family val="2"/>
      </rPr>
      <t>: O Índice de Progresso Social da UE (EU-SPI) é uma medida do desenvolvimento social e da qualidade de vida a nível regional que vai além do Produto Interno Bruto. O Índice mede o progresso social nas regiões europeias, ao nível da NUTS2, utilizando doze componentes descritas por um total de cinquenta e cinco indicadores sociais e ambientais comparáveis, excluindo propositalmente aspetos económicos. Os componentes são agregados em três dimensões mais amplas que descrevem, respetivamente, aspetos básicos, intermediários e mais sofisticados do progresso social.</t>
    </r>
  </si>
  <si>
    <t>Índice de Progresso Social Regional da UE (EU-SPI) 2.0, edição de 2024</t>
  </si>
  <si>
    <t>Necessidades básicas</t>
  </si>
  <si>
    <t>Oportunidade</t>
  </si>
  <si>
    <t>Educação básica</t>
  </si>
  <si>
    <t>Qualidade ambiental</t>
  </si>
  <si>
    <t>Nutrição e cuidados médicos</t>
  </si>
  <si>
    <t>Água e saneamento</t>
  </si>
  <si>
    <t>Educação avançada</t>
  </si>
  <si>
    <t>Fundamentos do bem-estar</t>
  </si>
  <si>
    <t>Habitação</t>
  </si>
  <si>
    <t>Informação e comunicações</t>
  </si>
  <si>
    <t>Saúde</t>
  </si>
  <si>
    <t>Confiança e governança</t>
  </si>
  <si>
    <t>Liberdade e escolha</t>
  </si>
  <si>
    <t>Sociedade inclusiva</t>
  </si>
  <si>
    <t>Segurança</t>
  </si>
  <si>
    <t>Taxa de mortalidade infantil</t>
  </si>
  <si>
    <t>HM</t>
  </si>
  <si>
    <t>H</t>
  </si>
  <si>
    <t>M</t>
  </si>
  <si>
    <t>Valor
(1 000 000 hab)</t>
  </si>
  <si>
    <t>(‰)</t>
  </si>
  <si>
    <t>Taxa de variação nominal do PIB</t>
  </si>
  <si>
    <t>Taxa de variação real do PIB</t>
  </si>
  <si>
    <r>
      <t>Indivíduos que usam a internet com frequência</t>
    </r>
    <r>
      <rPr>
        <b/>
        <vertAlign val="superscript"/>
        <sz val="8"/>
        <color theme="0"/>
        <rFont val="Arial"/>
        <family val="2"/>
      </rPr>
      <t>1</t>
    </r>
  </si>
  <si>
    <r>
      <t>Nota:</t>
    </r>
    <r>
      <rPr>
        <sz val="7"/>
        <color theme="1"/>
        <rFont val="Arial"/>
        <family val="2"/>
      </rPr>
      <t xml:space="preserve"> </t>
    </r>
    <r>
      <rPr>
        <vertAlign val="superscript"/>
        <sz val="7"/>
        <color theme="1"/>
        <rFont val="Arial"/>
        <family val="2"/>
      </rPr>
      <t>1</t>
    </r>
    <r>
      <rPr>
        <sz val="7"/>
        <color theme="1"/>
        <rFont val="Arial"/>
        <family val="2"/>
      </rPr>
      <t xml:space="preserve"> Indivíduos que usam a internet pelo menos uma vez por semana.</t>
    </r>
  </si>
  <si>
    <t>Esperança de vida à nascença (anos)</t>
  </si>
  <si>
    <t>SREA</t>
  </si>
  <si>
    <t>Vítimas mortais em acidentes de viação</t>
  </si>
  <si>
    <t>Feridos em acidentes de viação</t>
  </si>
  <si>
    <t xml:space="preserve"> Rendimento médio por quarto disponível (RevPAR) na hotelaria</t>
  </si>
  <si>
    <t>INE (ES)</t>
  </si>
  <si>
    <t>Serviço Regional de Estatística dos Açores</t>
  </si>
  <si>
    <t xml:space="preserve">UE </t>
  </si>
  <si>
    <t>Taxa de variação do Índice Harmonizado de Preços no Consumidor (IHPC)</t>
  </si>
  <si>
    <t>Google</t>
  </si>
  <si>
    <r>
      <t>1 768 -1 794</t>
    </r>
    <r>
      <rPr>
        <vertAlign val="superscript"/>
        <sz val="8"/>
        <rFont val="Arial"/>
        <family val="2"/>
      </rPr>
      <t>(3)</t>
    </r>
  </si>
  <si>
    <t>(3) - As Canárias têm duas capitais: Las Palmas na ilha de Gran Canária e Santa Cruz de Tenerife na ilha de Tenerife.</t>
  </si>
  <si>
    <t>(1) - O Eurostat inclui os dados de São Martinho na Região NUTS II da Guadalupe. Apenas são apresentados dados individuais de São Martinho no Quadro 1 - Território.</t>
  </si>
  <si>
    <t>Distância entre a capital da RUP e a capital do respetivo país</t>
  </si>
  <si>
    <t>Taxa de privação material e social severa</t>
  </si>
  <si>
    <r>
      <t>1 445 -1 689</t>
    </r>
    <r>
      <rPr>
        <vertAlign val="superscript"/>
        <sz val="8"/>
        <rFont val="Arial"/>
        <family val="2"/>
      </rPr>
      <t>(2)</t>
    </r>
  </si>
  <si>
    <t>(Voltar ao índice)</t>
  </si>
  <si>
    <t>Taxa de variação do Índice de Preços no Consumidor  (IPC)</t>
  </si>
  <si>
    <r>
      <t xml:space="preserve">Intensidade laboral </t>
    </r>
    <r>
      <rPr>
        <b/>
        <i/>
        <sz val="8"/>
        <color theme="0"/>
        <rFont val="Arial"/>
        <family val="2"/>
      </rPr>
      <t>per capita</t>
    </r>
    <r>
      <rPr>
        <b/>
        <sz val="8"/>
        <color theme="0"/>
        <rFont val="Arial"/>
        <family val="2"/>
      </rPr>
      <t xml:space="preserve"> muito reduzida</t>
    </r>
  </si>
  <si>
    <t>Taxa de crescimento natural</t>
  </si>
  <si>
    <t>0,0</t>
  </si>
  <si>
    <t>36,7§</t>
  </si>
  <si>
    <t>22,7§</t>
  </si>
  <si>
    <t>100 000 hab</t>
  </si>
  <si>
    <t>24,5§</t>
  </si>
  <si>
    <t>1991-2020</t>
  </si>
  <si>
    <t>(4) - O valor é o de Ponta Delgada (Aeroporto João Paulo  II).</t>
  </si>
  <si>
    <t>1981-2010</t>
  </si>
  <si>
    <r>
      <rPr>
        <sz val="8"/>
        <rFont val="Arial"/>
        <family val="2"/>
      </rPr>
      <t>17,8</t>
    </r>
    <r>
      <rPr>
        <vertAlign val="superscript"/>
        <sz val="8"/>
        <rFont val="Arial"/>
        <family val="2"/>
      </rPr>
      <t>(4)</t>
    </r>
  </si>
  <si>
    <t>Normal</t>
  </si>
  <si>
    <r>
      <t>21,1</t>
    </r>
    <r>
      <rPr>
        <vertAlign val="superscript"/>
        <sz val="8"/>
        <rFont val="Arial"/>
        <family val="2"/>
      </rPr>
      <t>(5)</t>
    </r>
  </si>
  <si>
    <t>(5) - O valor é referente a Las Palmas.</t>
  </si>
  <si>
    <r>
      <t>DREM</t>
    </r>
    <r>
      <rPr>
        <vertAlign val="superscript"/>
        <sz val="8"/>
        <rFont val="Arial"/>
        <family val="2"/>
      </rPr>
      <t>(2)</t>
    </r>
  </si>
  <si>
    <r>
      <t>SREA</t>
    </r>
    <r>
      <rPr>
        <vertAlign val="superscript"/>
        <sz val="8"/>
        <rFont val="Arial"/>
        <family val="2"/>
      </rPr>
      <t>(3)</t>
    </r>
  </si>
  <si>
    <t xml:space="preserve">(2) Corresponde ao 3.º trimestre de 2024. </t>
  </si>
  <si>
    <t>(3) Corresponde à média do 2.º e 4.º trimestres de 2024.</t>
  </si>
  <si>
    <r>
      <t xml:space="preserve">5,7§ </t>
    </r>
    <r>
      <rPr>
        <vertAlign val="superscript"/>
        <sz val="8"/>
        <color theme="1"/>
        <rFont val="Arial"/>
        <family val="2"/>
      </rPr>
      <t>(1)</t>
    </r>
  </si>
  <si>
    <t>5,6§</t>
  </si>
  <si>
    <t>S80/S20</t>
  </si>
  <si>
    <t>17,8§</t>
  </si>
  <si>
    <r>
      <rPr>
        <b/>
        <sz val="7"/>
        <color theme="1"/>
        <rFont val="Arial"/>
        <family val="2"/>
      </rPr>
      <t>Nota</t>
    </r>
    <r>
      <rPr>
        <sz val="7"/>
        <color theme="1"/>
        <rFont val="Arial"/>
        <family val="2"/>
      </rPr>
      <t>: A população referenciada a 1/1/2024 pelo Eurostat é equivalente à do INE-PT em 31/12/2023, utilizando-se para todas as unidades geográficas, o critério da autoridade estatístca portuguesa.</t>
    </r>
  </si>
  <si>
    <t>(1) O Eurostat apresenta os valores das taxas de desemprego com um diferencial de +/-0,1 p.p. face ao divulgado pelo INE, como neste caso, em que  este indicador, segundo o INE, foi de 5,6%.</t>
  </si>
  <si>
    <t>Taxa de emprego (20-64  anos)</t>
  </si>
  <si>
    <t>Taxa de desemprego jovem (15-24  anos)</t>
  </si>
  <si>
    <r>
      <rPr>
        <b/>
        <sz val="7"/>
        <rFont val="Arial"/>
        <family val="2"/>
      </rPr>
      <t>Nota</t>
    </r>
    <r>
      <rPr>
        <sz val="7"/>
        <rFont val="Arial"/>
        <family val="2"/>
      </rPr>
      <t xml:space="preserve">: Os dados da </t>
    </r>
    <r>
      <rPr>
        <i/>
        <sz val="7"/>
        <rFont val="Arial"/>
        <family val="2"/>
      </rPr>
      <t>taxa de risco de pobreza,</t>
    </r>
    <r>
      <rPr>
        <sz val="7"/>
        <rFont val="Arial"/>
        <family val="2"/>
      </rPr>
      <t xml:space="preserve"> da </t>
    </r>
    <r>
      <rPr>
        <i/>
        <sz val="7"/>
        <rFont val="Arial"/>
        <family val="2"/>
      </rPr>
      <t>Intensidade laboral per capita muito reduzida</t>
    </r>
    <r>
      <rPr>
        <sz val="7"/>
        <rFont val="Arial"/>
        <family val="2"/>
      </rPr>
      <t xml:space="preserve"> e do </t>
    </r>
    <r>
      <rPr>
        <i/>
        <sz val="7"/>
        <rFont val="Arial"/>
        <family val="2"/>
      </rPr>
      <t>S80/S20</t>
    </r>
    <r>
      <rPr>
        <sz val="7"/>
        <rFont val="Arial"/>
        <family val="2"/>
      </rPr>
      <t xml:space="preserve"> são referenciados ao ano de 2024 para o Eurostat e a 2023 para o INE-PT, seguindo-se o critério da autoridade estatística portuguesa.</t>
    </r>
  </si>
  <si>
    <t>Quadro 10 - Agricultura</t>
  </si>
  <si>
    <t>Quadro 11 - Transportes</t>
  </si>
  <si>
    <t>Quadro 12 - Turismo</t>
  </si>
  <si>
    <t>Quadro 9 - Empresas</t>
  </si>
  <si>
    <t>Empresas</t>
  </si>
  <si>
    <t>Taxa de natalidade</t>
  </si>
  <si>
    <t>Taxa de mortalidade</t>
  </si>
  <si>
    <t>Densidade</t>
  </si>
  <si>
    <t>%</t>
  </si>
  <si>
    <t>Quadro 13 - Ciência e Tecnologia</t>
  </si>
  <si>
    <t>Quadro 14 - Sociedade de Informação</t>
  </si>
  <si>
    <t>Quadro 15 - Criminalidade</t>
  </si>
  <si>
    <t>Quadro 16 - Índice de Competitividade Regional da UE 2.0 - 2022</t>
  </si>
  <si>
    <t>Quadro 17 - Índice de Progresso Social Regional da UE - 2.0, Edição de 2024</t>
  </si>
  <si>
    <t>Q9- Empresas</t>
  </si>
  <si>
    <t>Q10 - Agricultura</t>
  </si>
  <si>
    <t>Q11 - Transportes</t>
  </si>
  <si>
    <t>Q12 - Turismo</t>
  </si>
  <si>
    <t>Q13 - Ciência e Tecnologia</t>
  </si>
  <si>
    <t>Q14 - Sociedade de Informação</t>
  </si>
  <si>
    <t>Q15 - Criminalidade</t>
  </si>
  <si>
    <t>Q16 - Índice de Competitividade Regional da UE</t>
  </si>
  <si>
    <t>Q17 - Índice de Progresso Social da UE</t>
  </si>
  <si>
    <t>N.º</t>
  </si>
  <si>
    <r>
      <t>Empresas/km</t>
    </r>
    <r>
      <rPr>
        <b/>
        <vertAlign val="superscript"/>
        <sz val="8"/>
        <color theme="0"/>
        <rFont val="Arial"/>
        <family val="2"/>
      </rPr>
      <t>2</t>
    </r>
  </si>
  <si>
    <t>Produção Agrícola</t>
  </si>
  <si>
    <t>Valor
(m€)</t>
  </si>
  <si>
    <r>
      <t xml:space="preserve">Nota: </t>
    </r>
    <r>
      <rPr>
        <sz val="7"/>
        <color theme="1"/>
        <rFont val="Arial"/>
        <family val="2"/>
      </rPr>
      <t>Devido a uma agregação específica feita pelo Eurostat, no caso da Madeira, os valores diferem dos agregados divulgados pelo INE e pela DREM.</t>
    </r>
  </si>
  <si>
    <r>
      <t>Notas</t>
    </r>
    <r>
      <rPr>
        <sz val="7"/>
        <rFont val="Arial"/>
        <family val="2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</si>
</sst>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0.0%"/>
    <numFmt numFmtId="165" formatCode="#\ ###"/>
    <numFmt numFmtId="166" formatCode="#\ ###\ ###"/>
    <numFmt numFmtId="167" formatCode="0.0"/>
    <numFmt numFmtId="168" formatCode="#\ ##0.0"/>
    <numFmt numFmtId="169" formatCode="##\ ##0.00"/>
    <numFmt numFmtId="170" formatCode="#\ ###\ ###\ ###"/>
    <numFmt numFmtId="171" formatCode="###\ ###"/>
    <numFmt numFmtId="172" formatCode="#.0\ ###\ ###"/>
    <numFmt numFmtId="173" formatCode="0.00000%"/>
    <numFmt numFmtId="174" formatCode="###\ ###.0"/>
    <numFmt numFmtId="175" formatCode="###\ ###\ ###"/>
    <numFmt numFmtId="176" formatCode="###\ ###.00"/>
  </numFmts>
  <fonts count="3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7"/>
      <color theme="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9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10"/>
      <color theme="1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b/>
      <vertAlign val="superscript"/>
      <sz val="8"/>
      <name val="Arial"/>
      <family val="2"/>
    </font>
    <font>
      <b/>
      <sz val="11"/>
      <color rgb="FF000000"/>
      <name val="Calibri"/>
      <family val="2"/>
      <scheme val="minor"/>
    </font>
    <font>
      <b/>
      <sz val="8"/>
      <color rgb="FFFF0000"/>
      <name val="Arial"/>
      <family val="2"/>
    </font>
    <font>
      <vertAlign val="superscript"/>
      <sz val="7"/>
      <color theme="1"/>
      <name val="Arial"/>
      <family val="2"/>
    </font>
    <font>
      <b/>
      <i/>
      <sz val="8"/>
      <color theme="0"/>
      <name val="Arial"/>
      <family val="2"/>
    </font>
    <font>
      <vertAlign val="superscript"/>
      <sz val="8"/>
      <color theme="1"/>
      <name val="Arial"/>
      <family val="2"/>
    </font>
    <font>
      <i/>
      <sz val="7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6365C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7" fillId="0" borderId="0"/>
    <xf numFmtId="0" fontId="10" fillId="0" borderId="0"/>
    <xf numFmtId="9" fontId="11" fillId="0" borderId="0" applyFont="0" applyFill="0" applyBorder="0" applyAlignment="0" applyProtection="0"/>
    <xf numFmtId="0" fontId="11" fillId="0" borderId="0"/>
    <xf numFmtId="0" fontId="18" fillId="0" borderId="0" applyNumberFormat="0" applyFill="0" applyBorder="0" applyAlignment="0" applyProtection="0"/>
  </cellStyleXfs>
  <cellXfs count="183">
    <xf numFmtId="0" fontId="0" fillId="0" borderId="0" xfId="0"/>
    <xf numFmtId="0" fontId="5" fillId="0" borderId="0" xfId="1" applyFont="1"/>
    <xf numFmtId="0" fontId="6" fillId="2" borderId="2" xfId="1" applyFont="1" applyFill="1" applyBorder="1" applyAlignment="1">
      <alignment horizontal="center" vertical="center"/>
    </xf>
    <xf numFmtId="0" fontId="8" fillId="0" borderId="0" xfId="1" applyFont="1"/>
    <xf numFmtId="0" fontId="8" fillId="2" borderId="0" xfId="1" applyFont="1" applyFill="1"/>
    <xf numFmtId="0" fontId="2" fillId="0" borderId="0" xfId="0" applyFont="1" applyAlignment="1">
      <alignment horizontal="left"/>
    </xf>
    <xf numFmtId="0" fontId="8" fillId="0" borderId="0" xfId="1" applyFont="1" applyAlignment="1">
      <alignment horizontal="center" vertical="center" wrapText="1" shrinkToFit="1"/>
    </xf>
    <xf numFmtId="0" fontId="6" fillId="2" borderId="0" xfId="1" applyFont="1" applyFill="1" applyAlignment="1">
      <alignment horizontal="center" vertical="center"/>
    </xf>
    <xf numFmtId="1" fontId="8" fillId="0" borderId="0" xfId="1" applyNumberFormat="1" applyFont="1"/>
    <xf numFmtId="0" fontId="1" fillId="0" borderId="0" xfId="0" applyFont="1"/>
    <xf numFmtId="1" fontId="8" fillId="0" borderId="0" xfId="1" applyNumberFormat="1" applyFont="1" applyAlignment="1">
      <alignment horizontal="center"/>
    </xf>
    <xf numFmtId="0" fontId="0" fillId="0" borderId="8" xfId="0" applyBorder="1"/>
    <xf numFmtId="0" fontId="9" fillId="0" borderId="1" xfId="1" applyFont="1" applyBorder="1" applyAlignment="1">
      <alignment horizontal="center" vertical="center" wrapText="1" shrinkToFit="1"/>
    </xf>
    <xf numFmtId="0" fontId="8" fillId="0" borderId="0" xfId="1" applyFont="1" applyAlignment="1">
      <alignment horizontal="left" indent="1"/>
    </xf>
    <xf numFmtId="0" fontId="13" fillId="0" borderId="0" xfId="0" applyFont="1" applyAlignment="1">
      <alignment horizontal="left"/>
    </xf>
    <xf numFmtId="0" fontId="12" fillId="0" borderId="0" xfId="0" applyFont="1"/>
    <xf numFmtId="164" fontId="5" fillId="0" borderId="0" xfId="1" applyNumberFormat="1" applyFont="1" applyAlignment="1">
      <alignment horizontal="center"/>
    </xf>
    <xf numFmtId="1" fontId="5" fillId="0" borderId="0" xfId="1" applyNumberFormat="1" applyFont="1" applyAlignment="1">
      <alignment horizontal="center"/>
    </xf>
    <xf numFmtId="1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7" fillId="0" borderId="0" xfId="5" applyFont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0" xfId="0" applyFont="1"/>
    <xf numFmtId="0" fontId="7" fillId="0" borderId="0" xfId="5" quotePrefix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4" fillId="0" borderId="0" xfId="0" applyFont="1"/>
    <xf numFmtId="164" fontId="8" fillId="0" borderId="0" xfId="1" applyNumberFormat="1" applyFont="1"/>
    <xf numFmtId="166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1" fontId="5" fillId="0" borderId="0" xfId="1" applyNumberFormat="1" applyFont="1" applyAlignment="1">
      <alignment horizontal="right"/>
    </xf>
    <xf numFmtId="9" fontId="8" fillId="0" borderId="0" xfId="4" applyFont="1" applyAlignment="1">
      <alignment horizontal="right"/>
    </xf>
    <xf numFmtId="164" fontId="8" fillId="0" borderId="0" xfId="1" applyNumberFormat="1" applyFont="1" applyAlignment="1">
      <alignment horizontal="right"/>
    </xf>
    <xf numFmtId="164" fontId="8" fillId="0" borderId="0" xfId="4" applyNumberFormat="1" applyFont="1" applyAlignment="1">
      <alignment horizontal="right"/>
    </xf>
    <xf numFmtId="1" fontId="8" fillId="0" borderId="0" xfId="4" applyNumberFormat="1" applyFont="1" applyAlignment="1">
      <alignment horizontal="right"/>
    </xf>
    <xf numFmtId="167" fontId="5" fillId="0" borderId="0" xfId="1" applyNumberFormat="1" applyFont="1" applyAlignment="1">
      <alignment horizontal="right"/>
    </xf>
    <xf numFmtId="167" fontId="8" fillId="0" borderId="0" xfId="1" applyNumberFormat="1" applyFont="1" applyAlignment="1">
      <alignment horizontal="right"/>
    </xf>
    <xf numFmtId="0" fontId="0" fillId="0" borderId="0" xfId="0" applyAlignment="1">
      <alignment vertical="center"/>
    </xf>
    <xf numFmtId="0" fontId="8" fillId="0" borderId="0" xfId="1" applyFont="1" applyAlignment="1">
      <alignment horizontal="left" vertical="center"/>
    </xf>
    <xf numFmtId="164" fontId="16" fillId="0" borderId="0" xfId="0" applyNumberFormat="1" applyFont="1" applyAlignment="1">
      <alignment horizontal="right"/>
    </xf>
    <xf numFmtId="0" fontId="6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 shrinkToFit="1"/>
    </xf>
    <xf numFmtId="0" fontId="6" fillId="2" borderId="12" xfId="1" applyFont="1" applyFill="1" applyBorder="1" applyAlignment="1">
      <alignment horizontal="center" vertical="center"/>
    </xf>
    <xf numFmtId="0" fontId="23" fillId="0" borderId="0" xfId="6" applyFont="1" applyAlignment="1" applyProtection="1"/>
    <xf numFmtId="0" fontId="4" fillId="2" borderId="1" xfId="1" applyFont="1" applyFill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 shrinkToFit="1"/>
    </xf>
    <xf numFmtId="0" fontId="4" fillId="2" borderId="10" xfId="1" applyFont="1" applyFill="1" applyBorder="1" applyAlignment="1">
      <alignment horizontal="center" vertical="center" wrapText="1" shrinkToFit="1"/>
    </xf>
    <xf numFmtId="0" fontId="21" fillId="0" borderId="0" xfId="0" applyFont="1"/>
    <xf numFmtId="0" fontId="25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>
      <alignment horizontal="justify" vertical="center" wrapText="1"/>
    </xf>
    <xf numFmtId="0" fontId="9" fillId="2" borderId="1" xfId="1" applyFont="1" applyFill="1" applyBorder="1" applyAlignment="1">
      <alignment horizontal="center" vertical="center" wrapText="1" shrinkToFit="1"/>
    </xf>
    <xf numFmtId="167" fontId="17" fillId="0" borderId="0" xfId="4" applyNumberFormat="1" applyFont="1"/>
    <xf numFmtId="167" fontId="16" fillId="0" borderId="0" xfId="4" applyNumberFormat="1" applyFont="1"/>
    <xf numFmtId="167" fontId="16" fillId="0" borderId="0" xfId="4" applyNumberFormat="1" applyFont="1" applyAlignment="1">
      <alignment horizontal="right"/>
    </xf>
    <xf numFmtId="0" fontId="18" fillId="0" borderId="0" xfId="6"/>
    <xf numFmtId="0" fontId="14" fillId="0" borderId="0" xfId="0" applyFont="1" applyAlignment="1">
      <alignment horizontal="center"/>
    </xf>
    <xf numFmtId="167" fontId="17" fillId="0" borderId="0" xfId="4" applyNumberFormat="1" applyFont="1" applyFill="1"/>
    <xf numFmtId="167" fontId="16" fillId="0" borderId="0" xfId="4" applyNumberFormat="1" applyFont="1" applyFill="1"/>
    <xf numFmtId="167" fontId="16" fillId="0" borderId="0" xfId="4" applyNumberFormat="1" applyFont="1" applyFill="1" applyAlignment="1">
      <alignment horizontal="right"/>
    </xf>
    <xf numFmtId="167" fontId="5" fillId="0" borderId="0" xfId="4" applyNumberFormat="1" applyFont="1" applyFill="1"/>
    <xf numFmtId="167" fontId="8" fillId="0" borderId="0" xfId="4" applyNumberFormat="1" applyFont="1" applyFill="1"/>
    <xf numFmtId="1" fontId="17" fillId="0" borderId="0" xfId="4" applyNumberFormat="1" applyFont="1" applyFill="1"/>
    <xf numFmtId="164" fontId="5" fillId="0" borderId="0" xfId="4" applyNumberFormat="1" applyFont="1" applyFill="1" applyAlignment="1">
      <alignment horizontal="right"/>
    </xf>
    <xf numFmtId="1" fontId="16" fillId="0" borderId="0" xfId="4" applyNumberFormat="1" applyFont="1" applyFill="1"/>
    <xf numFmtId="168" fontId="5" fillId="0" borderId="0" xfId="1" applyNumberFormat="1" applyFont="1" applyAlignment="1">
      <alignment horizontal="right"/>
    </xf>
    <xf numFmtId="168" fontId="8" fillId="0" borderId="0" xfId="1" applyNumberFormat="1" applyFont="1" applyAlignment="1">
      <alignment horizontal="right"/>
    </xf>
    <xf numFmtId="0" fontId="28" fillId="0" borderId="0" xfId="0" applyFont="1"/>
    <xf numFmtId="0" fontId="29" fillId="0" borderId="0" xfId="6" applyFont="1"/>
    <xf numFmtId="0" fontId="30" fillId="0" borderId="0" xfId="0" applyFont="1" applyAlignment="1">
      <alignment vertical="center"/>
    </xf>
    <xf numFmtId="0" fontId="31" fillId="0" borderId="0" xfId="6" applyFont="1" applyAlignment="1" applyProtection="1"/>
    <xf numFmtId="167" fontId="5" fillId="0" borderId="0" xfId="4" applyNumberFormat="1" applyFont="1" applyFill="1" applyAlignment="1">
      <alignment horizontal="right"/>
    </xf>
    <xf numFmtId="167" fontId="17" fillId="0" borderId="0" xfId="4" applyNumberFormat="1" applyFont="1" applyFill="1" applyAlignment="1">
      <alignment horizontal="right"/>
    </xf>
    <xf numFmtId="0" fontId="4" fillId="2" borderId="14" xfId="1" applyFont="1" applyFill="1" applyBorder="1" applyAlignment="1">
      <alignment horizontal="center" vertical="center" wrapText="1" shrinkToFit="1"/>
    </xf>
    <xf numFmtId="0" fontId="33" fillId="4" borderId="16" xfId="1" applyFont="1" applyFill="1" applyBorder="1" applyAlignment="1">
      <alignment horizontal="center" vertical="center" wrapText="1"/>
    </xf>
    <xf numFmtId="0" fontId="33" fillId="6" borderId="17" xfId="1" applyFont="1" applyFill="1" applyBorder="1" applyAlignment="1">
      <alignment horizontal="center" vertical="center" wrapText="1"/>
    </xf>
    <xf numFmtId="0" fontId="33" fillId="4" borderId="15" xfId="1" applyFont="1" applyFill="1" applyBorder="1" applyAlignment="1">
      <alignment horizontal="center" vertical="center" wrapText="1"/>
    </xf>
    <xf numFmtId="0" fontId="33" fillId="4" borderId="17" xfId="1" applyFont="1" applyFill="1" applyBorder="1" applyAlignment="1">
      <alignment horizontal="center" vertical="center" wrapText="1"/>
    </xf>
    <xf numFmtId="0" fontId="33" fillId="5" borderId="15" xfId="1" applyFont="1" applyFill="1" applyBorder="1" applyAlignment="1">
      <alignment horizontal="center" vertical="center" wrapText="1"/>
    </xf>
    <xf numFmtId="0" fontId="33" fillId="5" borderId="16" xfId="1" applyFont="1" applyFill="1" applyBorder="1" applyAlignment="1">
      <alignment horizontal="center" vertical="center" wrapText="1"/>
    </xf>
    <xf numFmtId="0" fontId="33" fillId="5" borderId="17" xfId="1" applyFont="1" applyFill="1" applyBorder="1" applyAlignment="1">
      <alignment horizontal="center" vertical="center" wrapText="1"/>
    </xf>
    <xf numFmtId="0" fontId="33" fillId="6" borderId="15" xfId="1" applyFont="1" applyFill="1" applyBorder="1" applyAlignment="1">
      <alignment horizontal="center" vertical="center" wrapText="1"/>
    </xf>
    <xf numFmtId="0" fontId="33" fillId="6" borderId="16" xfId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 wrapText="1" shrinkToFit="1"/>
    </xf>
    <xf numFmtId="0" fontId="33" fillId="7" borderId="17" xfId="1" applyFont="1" applyFill="1" applyBorder="1" applyAlignment="1">
      <alignment horizontal="center" vertical="center" wrapText="1"/>
    </xf>
    <xf numFmtId="0" fontId="33" fillId="5" borderId="18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1" fontId="0" fillId="0" borderId="0" xfId="0" applyNumberFormat="1"/>
    <xf numFmtId="0" fontId="21" fillId="0" borderId="0" xfId="0" applyFont="1" applyAlignment="1">
      <alignment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 shrinkToFit="1"/>
    </xf>
    <xf numFmtId="167" fontId="0" fillId="0" borderId="0" xfId="0" applyNumberFormat="1"/>
    <xf numFmtId="2" fontId="0" fillId="0" borderId="0" xfId="0" applyNumberFormat="1"/>
    <xf numFmtId="171" fontId="5" fillId="0" borderId="0" xfId="1" applyNumberFormat="1" applyFont="1" applyAlignment="1">
      <alignment horizontal="right"/>
    </xf>
    <xf numFmtId="171" fontId="8" fillId="0" borderId="0" xfId="1" applyNumberFormat="1" applyFont="1" applyAlignment="1">
      <alignment horizontal="right"/>
    </xf>
    <xf numFmtId="167" fontId="8" fillId="0" borderId="0" xfId="1" quotePrefix="1" applyNumberFormat="1" applyFont="1" applyAlignment="1">
      <alignment horizontal="right"/>
    </xf>
    <xf numFmtId="0" fontId="34" fillId="0" borderId="0" xfId="1" applyFont="1" applyAlignment="1">
      <alignment horizontal="center" vertical="center" wrapText="1" shrinkToFit="1"/>
    </xf>
    <xf numFmtId="173" fontId="0" fillId="0" borderId="0" xfId="4" applyNumberFormat="1" applyFont="1"/>
    <xf numFmtId="0" fontId="22" fillId="0" borderId="0" xfId="1" applyFont="1" applyAlignment="1">
      <alignment horizontal="center" vertical="center" wrapText="1" shrinkToFit="1"/>
    </xf>
    <xf numFmtId="168" fontId="17" fillId="0" borderId="0" xfId="1" applyNumberFormat="1" applyFont="1" applyAlignment="1">
      <alignment horizontal="right"/>
    </xf>
    <xf numFmtId="1" fontId="17" fillId="0" borderId="0" xfId="1" applyNumberFormat="1" applyFont="1" applyAlignment="1">
      <alignment horizontal="right"/>
    </xf>
    <xf numFmtId="167" fontId="17" fillId="0" borderId="0" xfId="1" applyNumberFormat="1" applyFont="1" applyAlignment="1">
      <alignment horizontal="right"/>
    </xf>
    <xf numFmtId="167" fontId="16" fillId="0" borderId="0" xfId="1" applyNumberFormat="1" applyFont="1" applyAlignment="1">
      <alignment horizontal="right"/>
    </xf>
    <xf numFmtId="1" fontId="16" fillId="0" borderId="0" xfId="1" applyNumberFormat="1" applyFont="1" applyAlignment="1">
      <alignment horizontal="right"/>
    </xf>
    <xf numFmtId="174" fontId="17" fillId="0" borderId="0" xfId="1" applyNumberFormat="1" applyFont="1" applyAlignment="1">
      <alignment horizontal="right"/>
    </xf>
    <xf numFmtId="174" fontId="16" fillId="0" borderId="0" xfId="1" applyNumberFormat="1" applyFont="1" applyAlignment="1">
      <alignment horizontal="right"/>
    </xf>
    <xf numFmtId="169" fontId="5" fillId="0" borderId="0" xfId="1" applyNumberFormat="1" applyFont="1" applyAlignment="1">
      <alignment horizontal="right"/>
    </xf>
    <xf numFmtId="169" fontId="8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2" fontId="8" fillId="0" borderId="0" xfId="1" applyNumberFormat="1" applyFont="1" applyAlignment="1">
      <alignment horizontal="right"/>
    </xf>
    <xf numFmtId="167" fontId="8" fillId="0" borderId="0" xfId="0" applyNumberFormat="1" applyFont="1" applyAlignment="1">
      <alignment vertical="center"/>
    </xf>
    <xf numFmtId="1" fontId="5" fillId="0" borderId="0" xfId="4" applyNumberFormat="1" applyFont="1" applyFill="1" applyAlignment="1">
      <alignment horizontal="right"/>
    </xf>
    <xf numFmtId="1" fontId="8" fillId="0" borderId="0" xfId="4" applyNumberFormat="1" applyFont="1" applyFill="1" applyAlignment="1">
      <alignment horizontal="right"/>
    </xf>
    <xf numFmtId="164" fontId="8" fillId="0" borderId="0" xfId="4" applyNumberFormat="1" applyFont="1" applyFill="1" applyAlignment="1">
      <alignment horizontal="right"/>
    </xf>
    <xf numFmtId="167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67" fontId="8" fillId="0" borderId="0" xfId="0" applyNumberFormat="1" applyFont="1" applyAlignment="1">
      <alignment horizontal="right" vertical="center" shrinkToFit="1"/>
    </xf>
    <xf numFmtId="172" fontId="5" fillId="0" borderId="0" xfId="1" applyNumberFormat="1" applyFont="1" applyAlignment="1">
      <alignment horizontal="right"/>
    </xf>
    <xf numFmtId="2" fontId="5" fillId="0" borderId="0" xfId="1" applyNumberFormat="1" applyFont="1" applyAlignment="1">
      <alignment horizontal="right"/>
    </xf>
    <xf numFmtId="172" fontId="8" fillId="0" borderId="0" xfId="1" applyNumberFormat="1" applyFont="1" applyAlignment="1">
      <alignment horizontal="right"/>
    </xf>
    <xf numFmtId="165" fontId="8" fillId="0" borderId="0" xfId="1" applyNumberFormat="1" applyFont="1" applyAlignment="1">
      <alignment horizontal="right"/>
    </xf>
    <xf numFmtId="166" fontId="8" fillId="0" borderId="0" xfId="1" quotePrefix="1" applyNumberFormat="1" applyFont="1" applyAlignment="1">
      <alignment horizontal="right"/>
    </xf>
    <xf numFmtId="166" fontId="26" fillId="0" borderId="0" xfId="1" applyNumberFormat="1" applyFont="1" applyAlignment="1">
      <alignment horizontal="right"/>
    </xf>
    <xf numFmtId="175" fontId="17" fillId="0" borderId="0" xfId="4" applyNumberFormat="1" applyFont="1" applyFill="1"/>
    <xf numFmtId="175" fontId="8" fillId="0" borderId="0" xfId="0" applyNumberFormat="1" applyFont="1" applyAlignment="1">
      <alignment vertical="center"/>
    </xf>
    <xf numFmtId="175" fontId="16" fillId="0" borderId="0" xfId="4" applyNumberFormat="1" applyFont="1" applyFill="1" applyAlignment="1">
      <alignment horizontal="right"/>
    </xf>
    <xf numFmtId="2" fontId="17" fillId="0" borderId="0" xfId="4" applyNumberFormat="1" applyFont="1" applyFill="1"/>
    <xf numFmtId="2" fontId="8" fillId="0" borderId="0" xfId="0" applyNumberFormat="1" applyFont="1" applyAlignment="1">
      <alignment vertical="center"/>
    </xf>
    <xf numFmtId="2" fontId="16" fillId="0" borderId="0" xfId="4" applyNumberFormat="1" applyFont="1" applyFill="1" applyAlignment="1">
      <alignment horizontal="right"/>
    </xf>
    <xf numFmtId="0" fontId="14" fillId="0" borderId="0" xfId="0" applyFont="1" applyAlignment="1">
      <alignment horizontal="right"/>
    </xf>
    <xf numFmtId="0" fontId="2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1" applyFont="1" applyAlignment="1">
      <alignment horizontal="left" vertical="center"/>
    </xf>
    <xf numFmtId="0" fontId="22" fillId="0" borderId="0" xfId="1" applyFont="1" applyAlignment="1">
      <alignment horizontal="left" vertical="center"/>
    </xf>
    <xf numFmtId="0" fontId="22" fillId="0" borderId="0" xfId="1" applyFont="1" applyAlignment="1">
      <alignment vertical="center" wrapText="1"/>
    </xf>
    <xf numFmtId="176" fontId="5" fillId="0" borderId="0" xfId="1" applyNumberFormat="1" applyFont="1" applyAlignment="1">
      <alignment horizontal="right"/>
    </xf>
    <xf numFmtId="176" fontId="8" fillId="0" borderId="0" xfId="1" applyNumberFormat="1" applyFont="1" applyAlignment="1">
      <alignment horizontal="right"/>
    </xf>
    <xf numFmtId="0" fontId="19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19" fillId="0" borderId="0" xfId="1" applyFont="1"/>
    <xf numFmtId="0" fontId="15" fillId="3" borderId="0" xfId="0" applyFont="1" applyFill="1" applyAlignment="1">
      <alignment horizontal="left"/>
    </xf>
    <xf numFmtId="0" fontId="22" fillId="0" borderId="0" xfId="1" applyFont="1" applyAlignment="1">
      <alignment horizontal="left" vertical="center"/>
    </xf>
    <xf numFmtId="0" fontId="14" fillId="0" borderId="0" xfId="0" applyFont="1" applyAlignment="1">
      <alignment horizontal="center"/>
    </xf>
    <xf numFmtId="0" fontId="4" fillId="2" borderId="4" xfId="1" applyFont="1" applyFill="1" applyBorder="1" applyAlignment="1">
      <alignment horizontal="center" vertical="center" wrapText="1" shrinkToFit="1"/>
    </xf>
    <xf numFmtId="0" fontId="4" fillId="2" borderId="9" xfId="1" applyFont="1" applyFill="1" applyBorder="1" applyAlignment="1">
      <alignment horizontal="center" vertical="center" wrapText="1" shrinkToFit="1"/>
    </xf>
    <xf numFmtId="0" fontId="4" fillId="2" borderId="5" xfId="1" applyFont="1" applyFill="1" applyBorder="1" applyAlignment="1">
      <alignment horizontal="center" vertical="center" wrapText="1" shrinkToFit="1"/>
    </xf>
    <xf numFmtId="0" fontId="19" fillId="0" borderId="0" xfId="1" applyFont="1" applyAlignment="1">
      <alignment horizontal="left" vertical="center"/>
    </xf>
    <xf numFmtId="0" fontId="4" fillId="2" borderId="3" xfId="1" applyFont="1" applyFill="1" applyBorder="1" applyAlignment="1">
      <alignment horizontal="center" vertical="center" wrapText="1" shrinkToFit="1"/>
    </xf>
    <xf numFmtId="0" fontId="4" fillId="2" borderId="0" xfId="1" applyFont="1" applyFill="1" applyAlignment="1">
      <alignment horizontal="center" vertical="center" wrapText="1" shrinkToFi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6" xfId="1" applyFont="1" applyFill="1" applyBorder="1" applyAlignment="1">
      <alignment horizontal="center" vertical="center" wrapText="1" shrinkToFit="1"/>
    </xf>
    <xf numFmtId="0" fontId="4" fillId="2" borderId="8" xfId="1" applyFont="1" applyFill="1" applyBorder="1" applyAlignment="1">
      <alignment horizontal="center" vertical="center" wrapText="1" shrinkToFit="1"/>
    </xf>
    <xf numFmtId="0" fontId="4" fillId="2" borderId="7" xfId="1" applyFont="1" applyFill="1" applyBorder="1" applyAlignment="1">
      <alignment horizontal="center" vertical="center" wrapText="1" shrinkToFit="1"/>
    </xf>
    <xf numFmtId="0" fontId="6" fillId="2" borderId="2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 shrinkToFit="1"/>
    </xf>
    <xf numFmtId="0" fontId="4" fillId="2" borderId="12" xfId="1" applyFont="1" applyFill="1" applyBorder="1" applyAlignment="1">
      <alignment horizontal="center" vertical="center" wrapText="1" shrinkToFit="1"/>
    </xf>
    <xf numFmtId="0" fontId="4" fillId="2" borderId="6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horizontal="center" vertical="center" wrapText="1" shrinkToFit="1"/>
    </xf>
    <xf numFmtId="0" fontId="21" fillId="0" borderId="0" xfId="1" applyFont="1" applyAlignment="1">
      <alignment horizontal="left" vertical="center"/>
    </xf>
    <xf numFmtId="0" fontId="22" fillId="0" borderId="0" xfId="1" applyFont="1" applyAlignment="1">
      <alignment horizontal="left" wrapText="1"/>
    </xf>
    <xf numFmtId="0" fontId="19" fillId="0" borderId="0" xfId="1" applyFont="1" applyAlignment="1">
      <alignment horizontal="left"/>
    </xf>
    <xf numFmtId="0" fontId="4" fillId="2" borderId="10" xfId="1" applyFont="1" applyFill="1" applyBorder="1" applyAlignment="1">
      <alignment horizontal="center" vertical="center" wrapText="1" shrinkToFit="1"/>
    </xf>
    <xf numFmtId="0" fontId="4" fillId="2" borderId="11" xfId="1" applyFont="1" applyFill="1" applyBorder="1" applyAlignment="1">
      <alignment horizontal="center" vertical="center" wrapText="1" shrinkToFit="1"/>
    </xf>
    <xf numFmtId="0" fontId="4" fillId="2" borderId="14" xfId="1" applyFont="1" applyFill="1" applyBorder="1" applyAlignment="1">
      <alignment horizontal="center" vertical="center" wrapText="1" shrinkToFit="1"/>
    </xf>
    <xf numFmtId="0" fontId="22" fillId="0" borderId="0" xfId="1" applyFont="1" applyAlignment="1">
      <alignment horizontal="left" vertical="center" wrapText="1"/>
    </xf>
    <xf numFmtId="0" fontId="21" fillId="0" borderId="0" xfId="0" applyFont="1" applyAlignment="1">
      <alignment horizontal="left" vertical="center" wrapText="1" indent="4"/>
    </xf>
    <xf numFmtId="0" fontId="20" fillId="0" borderId="0" xfId="0" applyFont="1" applyAlignment="1">
      <alignment horizontal="left" vertical="center" wrapText="1"/>
    </xf>
    <xf numFmtId="0" fontId="4" fillId="2" borderId="10" xfId="1" applyFont="1" applyFill="1" applyBorder="1" applyAlignment="1">
      <alignment horizontal="center" vertical="center" shrinkToFit="1"/>
    </xf>
    <xf numFmtId="0" fontId="4" fillId="2" borderId="13" xfId="1" applyFont="1" applyFill="1" applyBorder="1" applyAlignment="1">
      <alignment horizontal="center" vertical="center" shrinkToFit="1"/>
    </xf>
    <xf numFmtId="0" fontId="4" fillId="2" borderId="11" xfId="1" applyFont="1" applyFill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22" fillId="0" borderId="0" xfId="1" applyFont="1" applyAlignment="1">
      <alignment horizontal="justify"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14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 wrapText="1"/>
    </xf>
  </cellXfs>
  <cellStyles count="7">
    <cellStyle name="Hiperligação" xfId="6" builtinId="8"/>
    <cellStyle name="Normal" xfId="0" builtinId="0"/>
    <cellStyle name="Normal 138" xfId="1" xr:uid="{00000000-0005-0000-0000-000001000000}"/>
    <cellStyle name="Normal 2" xfId="3" xr:uid="{00000000-0005-0000-0000-000002000000}"/>
    <cellStyle name="Normal 4 2" xfId="5" xr:uid="{EA1B9684-8C5D-4792-8A9C-CC1B3AB7648B}"/>
    <cellStyle name="Normal 4 2 3" xfId="2" xr:uid="{00000000-0005-0000-0000-000003000000}"/>
    <cellStyle name="Percentagem" xfId="4" builtinId="5"/>
  </cellStyles>
  <dxfs count="0"/>
  <tableStyles count="0" defaultTableStyle="TableStyleMedium2" defaultPivotStyle="PivotStyleLight16"/>
  <colors>
    <mruColors>
      <color rgb="FF16365C"/>
      <color rgb="FF1C45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EB480-E7BB-4978-B4BD-A8F7D890DA98}">
  <sheetPr codeName="Folha1">
    <pageSetUpPr fitToPage="1"/>
  </sheetPr>
  <dimension ref="B1:B21"/>
  <sheetViews>
    <sheetView showGridLines="0" tabSelected="1" zoomScaleNormal="100" workbookViewId="0">
      <selection activeCell="B1" sqref="B1"/>
    </sheetView>
  </sheetViews>
  <sheetFormatPr defaultColWidth="9.140625" defaultRowHeight="14.25" x14ac:dyDescent="0.2"/>
  <cols>
    <col min="1" max="1" width="2.28515625" style="69" customWidth="1"/>
    <col min="2" max="2" width="67.85546875" style="69" customWidth="1"/>
    <col min="3" max="16384" width="9.140625" style="69"/>
  </cols>
  <sheetData>
    <row r="1" spans="2:2" ht="24.75" customHeight="1" x14ac:dyDescent="0.2">
      <c r="B1" s="71" t="s">
        <v>0</v>
      </c>
    </row>
    <row r="2" spans="2:2" x14ac:dyDescent="0.2">
      <c r="B2" s="72"/>
    </row>
    <row r="3" spans="2:2" s="70" customFormat="1" ht="15" x14ac:dyDescent="0.25">
      <c r="B3" s="57" t="s">
        <v>1</v>
      </c>
    </row>
    <row r="4" spans="2:2" s="70" customFormat="1" ht="15" x14ac:dyDescent="0.25">
      <c r="B4" s="57" t="s">
        <v>2</v>
      </c>
    </row>
    <row r="5" spans="2:2" s="70" customFormat="1" ht="15" x14ac:dyDescent="0.25">
      <c r="B5" s="57" t="s">
        <v>3</v>
      </c>
    </row>
    <row r="6" spans="2:2" s="70" customFormat="1" ht="15" x14ac:dyDescent="0.25">
      <c r="B6" s="57" t="s">
        <v>4</v>
      </c>
    </row>
    <row r="7" spans="2:2" s="70" customFormat="1" ht="15" x14ac:dyDescent="0.25">
      <c r="B7" s="57" t="s">
        <v>5</v>
      </c>
    </row>
    <row r="8" spans="2:2" s="70" customFormat="1" ht="15" x14ac:dyDescent="0.25">
      <c r="B8" s="57" t="s">
        <v>6</v>
      </c>
    </row>
    <row r="9" spans="2:2" s="70" customFormat="1" ht="15" x14ac:dyDescent="0.25">
      <c r="B9" s="57" t="s">
        <v>7</v>
      </c>
    </row>
    <row r="10" spans="2:2" s="70" customFormat="1" ht="15" x14ac:dyDescent="0.25">
      <c r="B10" s="57" t="s">
        <v>8</v>
      </c>
    </row>
    <row r="11" spans="2:2" s="70" customFormat="1" ht="15" x14ac:dyDescent="0.25">
      <c r="B11" s="57" t="s">
        <v>9</v>
      </c>
    </row>
    <row r="12" spans="2:2" s="70" customFormat="1" ht="15" x14ac:dyDescent="0.25">
      <c r="B12" s="57" t="s">
        <v>276</v>
      </c>
    </row>
    <row r="13" spans="2:2" s="70" customFormat="1" ht="15" x14ac:dyDescent="0.25">
      <c r="B13" s="57" t="s">
        <v>277</v>
      </c>
    </row>
    <row r="14" spans="2:2" s="70" customFormat="1" ht="15" x14ac:dyDescent="0.25">
      <c r="B14" s="57" t="s">
        <v>278</v>
      </c>
    </row>
    <row r="15" spans="2:2" s="70" customFormat="1" ht="15" x14ac:dyDescent="0.25">
      <c r="B15" s="57" t="s">
        <v>279</v>
      </c>
    </row>
    <row r="16" spans="2:2" s="70" customFormat="1" ht="15" x14ac:dyDescent="0.25">
      <c r="B16" s="57" t="s">
        <v>280</v>
      </c>
    </row>
    <row r="17" spans="2:2" s="70" customFormat="1" ht="15" x14ac:dyDescent="0.25">
      <c r="B17" s="57" t="s">
        <v>281</v>
      </c>
    </row>
    <row r="18" spans="2:2" s="70" customFormat="1" ht="15" x14ac:dyDescent="0.25">
      <c r="B18" s="57" t="s">
        <v>282</v>
      </c>
    </row>
    <row r="19" spans="2:2" s="70" customFormat="1" ht="15" x14ac:dyDescent="0.25">
      <c r="B19" s="57" t="s">
        <v>283</v>
      </c>
    </row>
    <row r="20" spans="2:2" s="70" customFormat="1" ht="15" x14ac:dyDescent="0.25">
      <c r="B20" s="57" t="s">
        <v>284</v>
      </c>
    </row>
    <row r="21" spans="2:2" x14ac:dyDescent="0.2">
      <c r="B21" s="70"/>
    </row>
  </sheetData>
  <hyperlinks>
    <hyperlink ref="B4" location="'Q1 - Território'!A1" display="Q1 - Território" xr:uid="{05A4730B-013A-4510-AC98-1916994F8C15}"/>
    <hyperlink ref="B5" location="'Q2 - População'!A1" display="Q2 - População" xr:uid="{468182EA-729A-42AE-B23D-781072A74112}"/>
    <hyperlink ref="B6" location="'Q3 - Educação'!A1" display="Q3 - Educação" xr:uid="{5B267F57-E689-4C8F-BB74-7563B206D386}"/>
    <hyperlink ref="B7" location="'Q4 - Saúde'!A1" display="Q4 - Saúde" xr:uid="{AFC37414-316E-45A9-939E-B69F259C466F}"/>
    <hyperlink ref="B8" location="'Q5 - Mercado de Trabalho'!A1" display="Q5 - Mercado de Trabalho" xr:uid="{6AD6D18F-62FF-4D33-A014-78619197D89A}"/>
    <hyperlink ref="B9" location="'Q6 - Rendimento'!A1" display="Q6 - Rendimento" xr:uid="{36726576-318E-446F-8F80-7E3E682D655E}"/>
    <hyperlink ref="B10" location="'Q7- Contas Económicas'!A1" display="Q7 - Contas Económicas" xr:uid="{59D12969-6D0D-4C06-9DBC-877C6FA59AD2}"/>
    <hyperlink ref="B13" location="'Q10 - Agricultura'!A1" display="Q10 - Agricultura" xr:uid="{CA1F973B-E32F-4DF0-AEA6-4706FFE345AF}"/>
    <hyperlink ref="B14" location="'Q11 - Transportes'!A1" display="Q11 - Transportes" xr:uid="{7A628CEB-EB99-40F2-A8A9-385AD7B9B587}"/>
    <hyperlink ref="B15" location="'Q12 - Turismo'!A1" display="Q12 - Turismo" xr:uid="{7DA1C538-1536-46F7-840A-1E67480531F4}"/>
    <hyperlink ref="B16" location="'Q13 - Ciência e Tecnologia'!A1" display="Q13 - Ciência e Tecnologia" xr:uid="{138C8A80-4B3F-470B-9109-D16FD0A4966A}"/>
    <hyperlink ref="B17" location="'Q14 - Sociedade de Informação'!A1" display="Q14 - Sociedade de Informação" xr:uid="{8081D9FC-A8C0-493B-B13C-C7A3C6CCEDAB}"/>
    <hyperlink ref="B3" location="S.C_Sig!A1" display="Sinais convencionais" xr:uid="{669AC8CA-B2C3-486F-8CCA-E304A0442DB8}"/>
    <hyperlink ref="B19" location="'Q16 - ICR'!A1" display="Q16 - Índice de Competitividade Regional da UE" xr:uid="{7A0DAB58-C459-4350-AD23-1B4E2AC91EC6}"/>
    <hyperlink ref="B20" location="'Q17 - SPI'!A1" display="Q17 - Índice de Progresso Social da UE" xr:uid="{AABAD0DD-545C-4F7A-B556-14363243215B}"/>
    <hyperlink ref="B11" location="'Q8 - Preços'!A1" display="Q8 - Preços" xr:uid="{4631A582-9C0A-4851-9931-6AE2218A81A1}"/>
    <hyperlink ref="B18" location="'Q15 - Criminalidade'!A1" display="Q15 - Criminalidade" xr:uid="{0949700D-6159-4292-B9DD-DAA73F98F721}"/>
    <hyperlink ref="B12" location="'Q9 - Empresas'!A1" display="Q9- Empresas" xr:uid="{7CF5DB55-046A-4E96-BFA4-D6C22C3F0DB5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B724-02D3-435C-B3BC-7BC6A0FAF657}">
  <sheetPr>
    <pageSetUpPr fitToPage="1"/>
  </sheetPr>
  <dimension ref="A1:N23"/>
  <sheetViews>
    <sheetView showGridLines="0" showZeros="0" zoomScaleNormal="100" workbookViewId="0">
      <selection activeCell="J2" sqref="J2"/>
    </sheetView>
  </sheetViews>
  <sheetFormatPr defaultRowHeight="15" x14ac:dyDescent="0.25"/>
  <cols>
    <col min="1" max="1" width="6.7109375" customWidth="1"/>
    <col min="2" max="2" width="16.85546875" customWidth="1"/>
    <col min="3" max="3" width="11.7109375" customWidth="1"/>
    <col min="4" max="5" width="11.140625" customWidth="1"/>
    <col min="6" max="6" width="11.28515625" customWidth="1"/>
    <col min="7" max="7" width="10.85546875" customWidth="1"/>
    <col min="9" max="9" width="6.7109375" customWidth="1"/>
    <col min="10" max="10" width="14" bestFit="1" customWidth="1"/>
  </cols>
  <sheetData>
    <row r="1" spans="1:10" x14ac:dyDescent="0.25">
      <c r="A1" s="51"/>
      <c r="B1" s="145" t="s">
        <v>114</v>
      </c>
      <c r="C1" s="145"/>
      <c r="D1" s="145"/>
      <c r="E1" s="145"/>
      <c r="F1" s="145"/>
      <c r="G1" s="145"/>
      <c r="H1" s="145"/>
    </row>
    <row r="2" spans="1:10" x14ac:dyDescent="0.25">
      <c r="C2" s="58"/>
      <c r="D2" s="58"/>
      <c r="E2" s="58"/>
      <c r="F2" s="58"/>
      <c r="G2" s="58"/>
      <c r="H2" s="58"/>
      <c r="I2" s="27"/>
      <c r="J2" s="45" t="s">
        <v>233</v>
      </c>
    </row>
    <row r="3" spans="1:10" ht="15" customHeight="1" x14ac:dyDescent="0.25">
      <c r="C3" s="9"/>
      <c r="D3" s="9"/>
      <c r="E3" s="9"/>
      <c r="F3" s="9"/>
      <c r="G3" s="9"/>
      <c r="H3" s="9"/>
      <c r="I3" s="9"/>
      <c r="J3" s="9"/>
    </row>
    <row r="4" spans="1:10" ht="20.25" customHeight="1" x14ac:dyDescent="0.25">
      <c r="B4" s="2"/>
      <c r="C4" s="150" t="s">
        <v>225</v>
      </c>
      <c r="D4" s="151"/>
      <c r="E4" s="152"/>
      <c r="F4" s="150" t="s">
        <v>234</v>
      </c>
      <c r="G4" s="151"/>
      <c r="H4" s="152"/>
    </row>
    <row r="5" spans="1:10" ht="19.5" customHeight="1" x14ac:dyDescent="0.25">
      <c r="B5" s="7"/>
      <c r="C5" s="153"/>
      <c r="D5" s="154"/>
      <c r="E5" s="155"/>
      <c r="F5" s="153"/>
      <c r="G5" s="154"/>
      <c r="H5" s="155"/>
    </row>
    <row r="6" spans="1:10" ht="24.75" customHeight="1" x14ac:dyDescent="0.25">
      <c r="B6" s="7"/>
      <c r="C6" s="46" t="s">
        <v>115</v>
      </c>
      <c r="D6" s="46" t="s">
        <v>57</v>
      </c>
      <c r="E6" s="46" t="s">
        <v>58</v>
      </c>
      <c r="F6" s="46" t="s">
        <v>115</v>
      </c>
      <c r="G6" s="46" t="s">
        <v>57</v>
      </c>
      <c r="H6" s="46" t="s">
        <v>58</v>
      </c>
    </row>
    <row r="7" spans="1:10" ht="5.25" customHeight="1" x14ac:dyDescent="0.25">
      <c r="B7" s="42"/>
      <c r="C7" s="43"/>
      <c r="D7" s="43"/>
      <c r="E7" s="43"/>
      <c r="F7" s="43"/>
      <c r="G7" s="43"/>
      <c r="H7" s="43"/>
    </row>
    <row r="8" spans="1:10" x14ac:dyDescent="0.25">
      <c r="A8" s="5"/>
      <c r="B8" s="1" t="s">
        <v>87</v>
      </c>
      <c r="C8" s="59">
        <v>2.6</v>
      </c>
      <c r="D8" s="30">
        <v>2024</v>
      </c>
      <c r="E8" s="65" t="s">
        <v>63</v>
      </c>
      <c r="F8" s="74" t="s">
        <v>10</v>
      </c>
      <c r="G8" s="30" t="s">
        <v>10</v>
      </c>
      <c r="H8" s="65" t="s">
        <v>10</v>
      </c>
    </row>
    <row r="9" spans="1:10" x14ac:dyDescent="0.25">
      <c r="A9" s="5"/>
      <c r="B9" s="1" t="s">
        <v>88</v>
      </c>
      <c r="C9" s="59">
        <v>2.7</v>
      </c>
      <c r="D9" s="30">
        <v>2024</v>
      </c>
      <c r="E9" s="65" t="s">
        <v>63</v>
      </c>
      <c r="F9" s="59">
        <v>2.42</v>
      </c>
      <c r="G9" s="30">
        <v>2024</v>
      </c>
      <c r="H9" s="65" t="s">
        <v>42</v>
      </c>
    </row>
    <row r="10" spans="1:10" x14ac:dyDescent="0.25">
      <c r="A10" s="5"/>
      <c r="B10" s="13" t="s">
        <v>62</v>
      </c>
      <c r="C10" s="61" t="s">
        <v>10</v>
      </c>
      <c r="D10" s="20" t="s">
        <v>10</v>
      </c>
      <c r="E10" s="18" t="s">
        <v>10</v>
      </c>
      <c r="F10" s="113">
        <v>3.34</v>
      </c>
      <c r="G10" s="20">
        <v>2024</v>
      </c>
      <c r="H10" s="18" t="s">
        <v>101</v>
      </c>
    </row>
    <row r="11" spans="1:10" x14ac:dyDescent="0.25">
      <c r="A11" s="5"/>
      <c r="B11" s="13" t="s">
        <v>64</v>
      </c>
      <c r="C11" s="61" t="s">
        <v>10</v>
      </c>
      <c r="D11" s="20" t="s">
        <v>10</v>
      </c>
      <c r="E11" s="18" t="s">
        <v>10</v>
      </c>
      <c r="F11" s="113">
        <v>2.0299999999999998</v>
      </c>
      <c r="G11" s="20">
        <v>2024</v>
      </c>
      <c r="H11" s="18" t="s">
        <v>101</v>
      </c>
    </row>
    <row r="12" spans="1:10" x14ac:dyDescent="0.25">
      <c r="A12" s="5"/>
      <c r="B12" s="1" t="s">
        <v>89</v>
      </c>
      <c r="C12" s="59">
        <v>2.9</v>
      </c>
      <c r="D12" s="30">
        <v>2024</v>
      </c>
      <c r="E12" s="65" t="s">
        <v>63</v>
      </c>
      <c r="F12" s="59">
        <v>2.78</v>
      </c>
      <c r="G12" s="30">
        <v>2024</v>
      </c>
      <c r="H12" s="18" t="s">
        <v>222</v>
      </c>
    </row>
    <row r="13" spans="1:10" x14ac:dyDescent="0.25">
      <c r="A13" s="5"/>
      <c r="B13" s="13" t="s">
        <v>65</v>
      </c>
      <c r="C13" s="61" t="s">
        <v>10</v>
      </c>
      <c r="D13" s="20" t="s">
        <v>10</v>
      </c>
      <c r="E13" s="18" t="s">
        <v>10</v>
      </c>
      <c r="F13" s="61">
        <v>2.8</v>
      </c>
      <c r="G13" s="20">
        <v>2024</v>
      </c>
      <c r="H13" s="18" t="s">
        <v>48</v>
      </c>
    </row>
    <row r="14" spans="1:10" x14ac:dyDescent="0.25">
      <c r="A14" s="5"/>
      <c r="B14" s="1" t="s">
        <v>90</v>
      </c>
      <c r="C14" s="59">
        <v>2.2999999999999998</v>
      </c>
      <c r="D14" s="30">
        <v>2024</v>
      </c>
      <c r="E14" s="65" t="s">
        <v>63</v>
      </c>
      <c r="F14" s="59">
        <v>2</v>
      </c>
      <c r="G14" s="30">
        <v>2024</v>
      </c>
      <c r="H14" s="30" t="s">
        <v>46</v>
      </c>
    </row>
    <row r="15" spans="1:10" x14ac:dyDescent="0.25">
      <c r="A15" s="5"/>
      <c r="B15" s="13" t="s">
        <v>66</v>
      </c>
      <c r="C15" s="61" t="s">
        <v>10</v>
      </c>
      <c r="D15" s="20" t="s">
        <v>10</v>
      </c>
      <c r="E15" s="18" t="s">
        <v>10</v>
      </c>
      <c r="F15" s="61">
        <v>1.7</v>
      </c>
      <c r="G15" s="20">
        <v>2024</v>
      </c>
      <c r="H15" s="18" t="s">
        <v>46</v>
      </c>
      <c r="J15" s="11"/>
    </row>
    <row r="16" spans="1:10" x14ac:dyDescent="0.25">
      <c r="A16" s="5"/>
      <c r="B16" s="13" t="s">
        <v>67</v>
      </c>
      <c r="C16" s="61" t="s">
        <v>10</v>
      </c>
      <c r="D16" s="20" t="s">
        <v>10</v>
      </c>
      <c r="E16" s="18" t="s">
        <v>10</v>
      </c>
      <c r="F16" s="61">
        <v>1.9</v>
      </c>
      <c r="G16" s="20">
        <v>2024</v>
      </c>
      <c r="H16" s="18" t="s">
        <v>46</v>
      </c>
    </row>
    <row r="17" spans="1:14" x14ac:dyDescent="0.25">
      <c r="A17" s="5"/>
      <c r="B17" s="13" t="s">
        <v>69</v>
      </c>
      <c r="C17" s="61" t="s">
        <v>10</v>
      </c>
      <c r="D17" s="20" t="s">
        <v>10</v>
      </c>
      <c r="E17" s="18" t="s">
        <v>10</v>
      </c>
      <c r="F17" s="61">
        <v>1.8</v>
      </c>
      <c r="G17" s="20">
        <v>2024</v>
      </c>
      <c r="H17" s="18" t="s">
        <v>46</v>
      </c>
    </row>
    <row r="18" spans="1:14" x14ac:dyDescent="0.25">
      <c r="A18" s="5"/>
      <c r="B18" s="13" t="s">
        <v>70</v>
      </c>
      <c r="C18" s="61" t="s">
        <v>10</v>
      </c>
      <c r="D18" s="20" t="s">
        <v>10</v>
      </c>
      <c r="E18" s="18" t="s">
        <v>10</v>
      </c>
      <c r="F18" s="61">
        <v>1.9</v>
      </c>
      <c r="G18" s="20">
        <v>2024</v>
      </c>
      <c r="H18" s="18" t="s">
        <v>46</v>
      </c>
    </row>
    <row r="19" spans="1:14" x14ac:dyDescent="0.25">
      <c r="A19" s="5"/>
      <c r="B19" s="13" t="s">
        <v>71</v>
      </c>
      <c r="C19" s="61" t="s">
        <v>10</v>
      </c>
      <c r="D19" s="20" t="s">
        <v>10</v>
      </c>
      <c r="E19" s="18" t="s">
        <v>10</v>
      </c>
      <c r="F19" s="61">
        <v>1.3</v>
      </c>
      <c r="G19" s="20">
        <v>2024</v>
      </c>
      <c r="H19" s="18" t="s">
        <v>46</v>
      </c>
    </row>
    <row r="20" spans="1:14" ht="5.25" customHeight="1" x14ac:dyDescent="0.25">
      <c r="A20" s="5"/>
      <c r="B20" s="13"/>
      <c r="C20" s="33"/>
      <c r="D20" s="20"/>
      <c r="E20" s="18"/>
      <c r="F20" s="33"/>
      <c r="G20" s="20"/>
      <c r="H20" s="18"/>
    </row>
    <row r="21" spans="1:14" s="3" customFormat="1" ht="3" customHeight="1" x14ac:dyDescent="0.2">
      <c r="B21" s="4"/>
      <c r="C21" s="4"/>
      <c r="D21" s="4"/>
      <c r="E21" s="4"/>
      <c r="F21" s="4"/>
      <c r="G21" s="4"/>
      <c r="H21" s="4"/>
    </row>
    <row r="22" spans="1:14" s="3" customFormat="1" ht="6.75" customHeight="1" x14ac:dyDescent="0.2"/>
    <row r="23" spans="1:14" ht="15" customHeight="1" x14ac:dyDescent="0.25">
      <c r="B23" s="167" t="s">
        <v>73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</row>
  </sheetData>
  <mergeCells count="4">
    <mergeCell ref="B1:H1"/>
    <mergeCell ref="C4:E5"/>
    <mergeCell ref="F4:H5"/>
    <mergeCell ref="B23:N23"/>
  </mergeCells>
  <hyperlinks>
    <hyperlink ref="J2" location="Índice!A1" tooltip="(voltar ao índice)" display="(voltar ao índice)" xr:uid="{0C3FAFFB-9692-4A21-A06E-F2EF265030FA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6DACD-001D-4DD1-8735-A502FC0C10A7}">
  <dimension ref="A1:N23"/>
  <sheetViews>
    <sheetView showGridLines="0" workbookViewId="0">
      <selection activeCell="J2" sqref="J2"/>
    </sheetView>
  </sheetViews>
  <sheetFormatPr defaultRowHeight="15" x14ac:dyDescent="0.25"/>
  <cols>
    <col min="1" max="1" width="6.7109375" customWidth="1"/>
    <col min="2" max="2" width="16.85546875" customWidth="1"/>
    <col min="3" max="4" width="15.28515625" customWidth="1"/>
    <col min="5" max="6" width="11.28515625" customWidth="1"/>
    <col min="7" max="7" width="10.85546875" customWidth="1"/>
    <col min="9" max="9" width="6.7109375" customWidth="1"/>
    <col min="10" max="10" width="14" bestFit="1" customWidth="1"/>
  </cols>
  <sheetData>
    <row r="1" spans="1:10" x14ac:dyDescent="0.25">
      <c r="A1" s="51"/>
      <c r="B1" s="145" t="s">
        <v>265</v>
      </c>
      <c r="C1" s="145"/>
      <c r="D1" s="145"/>
      <c r="E1" s="145"/>
      <c r="F1" s="145"/>
      <c r="G1" s="145"/>
      <c r="H1" s="145"/>
    </row>
    <row r="2" spans="1:10" x14ac:dyDescent="0.25">
      <c r="C2" s="58"/>
      <c r="D2" s="58"/>
      <c r="E2" s="58"/>
      <c r="F2" s="58"/>
      <c r="G2" s="58"/>
      <c r="H2" s="58"/>
      <c r="I2" s="27"/>
      <c r="J2" s="45" t="s">
        <v>233</v>
      </c>
    </row>
    <row r="3" spans="1:10" ht="15" customHeight="1" x14ac:dyDescent="0.25">
      <c r="C3" s="9"/>
      <c r="D3" s="9"/>
      <c r="E3" s="9"/>
      <c r="F3" s="9"/>
      <c r="G3" s="9"/>
      <c r="H3" s="9"/>
      <c r="I3" s="9"/>
      <c r="J3" s="9"/>
    </row>
    <row r="4" spans="1:10" ht="20.25" customHeight="1" x14ac:dyDescent="0.25">
      <c r="B4" s="2"/>
      <c r="C4" s="150" t="s">
        <v>266</v>
      </c>
      <c r="D4" s="158" t="s">
        <v>269</v>
      </c>
      <c r="E4" s="150" t="s">
        <v>267</v>
      </c>
      <c r="F4" s="150" t="s">
        <v>268</v>
      </c>
      <c r="G4" s="158" t="s">
        <v>57</v>
      </c>
      <c r="H4" s="158" t="s">
        <v>58</v>
      </c>
    </row>
    <row r="5" spans="1:10" ht="19.5" customHeight="1" x14ac:dyDescent="0.25">
      <c r="B5" s="7"/>
      <c r="C5" s="153"/>
      <c r="D5" s="170"/>
      <c r="E5" s="153"/>
      <c r="F5" s="153"/>
      <c r="G5" s="158"/>
      <c r="H5" s="158"/>
    </row>
    <row r="6" spans="1:10" ht="24.75" customHeight="1" x14ac:dyDescent="0.25">
      <c r="B6" s="7"/>
      <c r="C6" s="46" t="s">
        <v>285</v>
      </c>
      <c r="D6" s="46" t="s">
        <v>286</v>
      </c>
      <c r="E6" s="168" t="s">
        <v>270</v>
      </c>
      <c r="F6" s="169"/>
      <c r="G6" s="158"/>
      <c r="H6" s="158"/>
    </row>
    <row r="7" spans="1:10" ht="5.25" customHeight="1" x14ac:dyDescent="0.25">
      <c r="B7" s="42"/>
      <c r="C7" s="43"/>
      <c r="D7" s="43"/>
      <c r="E7" s="43"/>
      <c r="F7" s="43"/>
      <c r="G7" s="43"/>
      <c r="H7" s="43"/>
    </row>
    <row r="8" spans="1:10" x14ac:dyDescent="0.25">
      <c r="A8" s="5"/>
      <c r="B8" s="1" t="s">
        <v>87</v>
      </c>
      <c r="C8" s="74" t="s">
        <v>10</v>
      </c>
      <c r="D8" s="74" t="s">
        <v>10</v>
      </c>
      <c r="E8" s="74" t="s">
        <v>10</v>
      </c>
      <c r="F8" s="74" t="s">
        <v>10</v>
      </c>
      <c r="G8" s="74" t="s">
        <v>10</v>
      </c>
      <c r="H8" s="65" t="s">
        <v>10</v>
      </c>
    </row>
    <row r="9" spans="1:10" x14ac:dyDescent="0.25">
      <c r="A9" s="5"/>
      <c r="B9" s="1" t="s">
        <v>88</v>
      </c>
      <c r="C9" s="126">
        <v>1329175</v>
      </c>
      <c r="D9" s="129">
        <v>14.412150586602477</v>
      </c>
      <c r="E9" s="129">
        <v>16.739999999999998</v>
      </c>
      <c r="F9" s="129">
        <v>10.38</v>
      </c>
      <c r="G9" s="30">
        <v>2022</v>
      </c>
      <c r="H9" s="65" t="s">
        <v>63</v>
      </c>
    </row>
    <row r="10" spans="1:10" x14ac:dyDescent="0.25">
      <c r="A10" s="5"/>
      <c r="B10" s="13" t="s">
        <v>62</v>
      </c>
      <c r="C10" s="127">
        <v>27579</v>
      </c>
      <c r="D10" s="130">
        <v>34.430711610486888</v>
      </c>
      <c r="E10" s="130">
        <v>17.61</v>
      </c>
      <c r="F10" s="130">
        <v>10.38</v>
      </c>
      <c r="G10" s="20">
        <v>2022</v>
      </c>
      <c r="H10" s="18" t="s">
        <v>63</v>
      </c>
    </row>
    <row r="11" spans="1:10" x14ac:dyDescent="0.25">
      <c r="A11" s="5"/>
      <c r="B11" s="13" t="s">
        <v>64</v>
      </c>
      <c r="C11" s="127">
        <v>23276</v>
      </c>
      <c r="D11" s="130">
        <v>10.024117140396211</v>
      </c>
      <c r="E11" s="130">
        <v>15.83</v>
      </c>
      <c r="F11" s="130">
        <v>10.88</v>
      </c>
      <c r="G11" s="20">
        <v>2022</v>
      </c>
      <c r="H11" s="18" t="s">
        <v>63</v>
      </c>
    </row>
    <row r="12" spans="1:10" x14ac:dyDescent="0.25">
      <c r="A12" s="5"/>
      <c r="B12" s="1" t="s">
        <v>89</v>
      </c>
      <c r="C12" s="126">
        <v>3487503</v>
      </c>
      <c r="D12" s="129">
        <v>6.8925299861853064</v>
      </c>
      <c r="E12" s="129">
        <v>8.64</v>
      </c>
      <c r="F12" s="129">
        <v>8.59</v>
      </c>
      <c r="G12" s="30">
        <v>2022</v>
      </c>
      <c r="H12" s="18" t="s">
        <v>63</v>
      </c>
    </row>
    <row r="13" spans="1:10" x14ac:dyDescent="0.25">
      <c r="A13" s="5"/>
      <c r="B13" s="13" t="s">
        <v>65</v>
      </c>
      <c r="C13" s="128">
        <v>152640</v>
      </c>
      <c r="D13" s="131">
        <v>20.496844366859136</v>
      </c>
      <c r="E13" s="131">
        <v>10.78</v>
      </c>
      <c r="F13" s="131">
        <v>9.16</v>
      </c>
      <c r="G13" s="20">
        <v>2022</v>
      </c>
      <c r="H13" s="18" t="s">
        <v>63</v>
      </c>
    </row>
    <row r="14" spans="1:10" x14ac:dyDescent="0.25">
      <c r="A14" s="5"/>
      <c r="B14" s="1" t="s">
        <v>90</v>
      </c>
      <c r="C14" s="126">
        <v>5202687</v>
      </c>
      <c r="D14" s="129">
        <v>8.1486150593210382</v>
      </c>
      <c r="E14" s="129">
        <v>14.27</v>
      </c>
      <c r="F14" s="129">
        <v>10.11</v>
      </c>
      <c r="G14" s="30">
        <v>2022</v>
      </c>
      <c r="H14" s="30" t="s">
        <v>63</v>
      </c>
    </row>
    <row r="15" spans="1:10" x14ac:dyDescent="0.25">
      <c r="A15" s="5"/>
      <c r="B15" s="13" t="s">
        <v>66</v>
      </c>
      <c r="C15" s="128">
        <v>32180</v>
      </c>
      <c r="D15" s="131">
        <v>19.097922848664687</v>
      </c>
      <c r="E15" s="131">
        <v>17.47</v>
      </c>
      <c r="F15" s="131">
        <v>9.98</v>
      </c>
      <c r="G15" s="20">
        <v>2022</v>
      </c>
      <c r="H15" s="18" t="s">
        <v>63</v>
      </c>
      <c r="J15" s="11"/>
    </row>
    <row r="16" spans="1:10" x14ac:dyDescent="0.25">
      <c r="A16" s="5"/>
      <c r="B16" s="13" t="s">
        <v>67</v>
      </c>
      <c r="C16" s="128">
        <v>10617</v>
      </c>
      <c r="D16" s="131">
        <v>0.12676863559838092</v>
      </c>
      <c r="E16" s="131">
        <v>19.420000000000002</v>
      </c>
      <c r="F16" s="131">
        <v>10.24</v>
      </c>
      <c r="G16" s="20">
        <v>2022</v>
      </c>
      <c r="H16" s="18" t="s">
        <v>63</v>
      </c>
    </row>
    <row r="17" spans="1:14" x14ac:dyDescent="0.25">
      <c r="A17" s="5"/>
      <c r="B17" s="13" t="s">
        <v>69</v>
      </c>
      <c r="C17" s="128">
        <v>40895</v>
      </c>
      <c r="D17" s="131">
        <v>36.908844765342963</v>
      </c>
      <c r="E17" s="131">
        <v>19.059999999999999</v>
      </c>
      <c r="F17" s="131">
        <v>9.35</v>
      </c>
      <c r="G17" s="20">
        <v>2022</v>
      </c>
      <c r="H17" s="18" t="s">
        <v>63</v>
      </c>
    </row>
    <row r="18" spans="1:14" x14ac:dyDescent="0.25">
      <c r="A18" s="5"/>
      <c r="B18" s="13" t="s">
        <v>70</v>
      </c>
      <c r="C18" s="128">
        <v>1970</v>
      </c>
      <c r="D18" s="131">
        <v>5.3678474114441421</v>
      </c>
      <c r="E18" s="131">
        <v>18.829999999999998</v>
      </c>
      <c r="F18" s="131">
        <v>19.899999999999999</v>
      </c>
      <c r="G18" s="20">
        <v>2022</v>
      </c>
      <c r="H18" s="18" t="s">
        <v>63</v>
      </c>
    </row>
    <row r="19" spans="1:14" x14ac:dyDescent="0.25">
      <c r="A19" s="5"/>
      <c r="B19" s="13" t="s">
        <v>71</v>
      </c>
      <c r="C19" s="128">
        <v>58109</v>
      </c>
      <c r="D19" s="131">
        <v>23.206469648562301</v>
      </c>
      <c r="E19" s="131">
        <v>15.97</v>
      </c>
      <c r="F19" s="131">
        <v>10.98</v>
      </c>
      <c r="G19" s="20">
        <v>2022</v>
      </c>
      <c r="H19" s="18" t="s">
        <v>63</v>
      </c>
    </row>
    <row r="20" spans="1:14" ht="5.25" customHeight="1" x14ac:dyDescent="0.25">
      <c r="A20" s="5"/>
      <c r="B20" s="13"/>
      <c r="C20" s="33"/>
      <c r="D20" s="33"/>
      <c r="E20" s="33"/>
      <c r="F20" s="33"/>
      <c r="G20" s="20"/>
      <c r="H20" s="18"/>
    </row>
    <row r="21" spans="1:14" s="3" customFormat="1" ht="3" customHeight="1" x14ac:dyDescent="0.25">
      <c r="B21" s="4"/>
      <c r="C21" s="4"/>
      <c r="D21" s="4"/>
      <c r="E21" s="4"/>
      <c r="F21" s="4"/>
      <c r="G21" s="4"/>
      <c r="H21" s="4"/>
      <c r="I21"/>
      <c r="J21"/>
      <c r="K21"/>
      <c r="L21"/>
    </row>
    <row r="22" spans="1:14" s="3" customFormat="1" ht="6.75" customHeight="1" x14ac:dyDescent="0.25">
      <c r="L22"/>
    </row>
    <row r="23" spans="1:14" ht="15" customHeight="1" x14ac:dyDescent="0.25">
      <c r="B23" s="167" t="s">
        <v>73</v>
      </c>
      <c r="C23" s="167"/>
      <c r="D23" s="167"/>
      <c r="E23" s="167"/>
      <c r="F23" s="167"/>
      <c r="G23" s="167"/>
      <c r="H23" s="167"/>
      <c r="I23" s="142"/>
      <c r="J23" s="142"/>
      <c r="K23" s="142"/>
      <c r="L23" s="142"/>
      <c r="M23" s="142"/>
      <c r="N23" s="142"/>
    </row>
  </sheetData>
  <mergeCells count="9">
    <mergeCell ref="B23:H23"/>
    <mergeCell ref="B1:H1"/>
    <mergeCell ref="C4:C5"/>
    <mergeCell ref="E4:E5"/>
    <mergeCell ref="F4:F5"/>
    <mergeCell ref="G4:G6"/>
    <mergeCell ref="H4:H6"/>
    <mergeCell ref="D4:D5"/>
    <mergeCell ref="E6:F6"/>
  </mergeCells>
  <hyperlinks>
    <hyperlink ref="J2" location="Índice!A1" tooltip="(voltar ao índice)" display="(voltar ao índice)" xr:uid="{46F7E14C-6685-4105-B015-22D8162F274D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8">
    <pageSetUpPr fitToPage="1"/>
  </sheetPr>
  <dimension ref="A1:S25"/>
  <sheetViews>
    <sheetView showGridLines="0" showZeros="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S2" sqref="S2"/>
    </sheetView>
  </sheetViews>
  <sheetFormatPr defaultRowHeight="15" x14ac:dyDescent="0.25"/>
  <cols>
    <col min="1" max="1" width="6.7109375" customWidth="1"/>
    <col min="2" max="2" width="16.85546875" customWidth="1"/>
    <col min="3" max="13" width="9.140625" customWidth="1"/>
    <col min="15" max="16" width="9.140625" customWidth="1"/>
    <col min="18" max="18" width="6.7109375" customWidth="1"/>
    <col min="19" max="19" width="14.28515625" bestFit="1" customWidth="1"/>
  </cols>
  <sheetData>
    <row r="1" spans="1:19" x14ac:dyDescent="0.25">
      <c r="B1" s="145" t="s">
        <v>262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9" x14ac:dyDescent="0.25">
      <c r="C2" s="145"/>
      <c r="D2" s="145"/>
      <c r="E2" s="145"/>
      <c r="F2" s="145"/>
      <c r="G2" s="145"/>
      <c r="H2" s="145"/>
      <c r="I2" s="145"/>
      <c r="J2" s="145"/>
      <c r="K2" s="145"/>
      <c r="R2" s="45"/>
      <c r="S2" s="45" t="s">
        <v>233</v>
      </c>
    </row>
    <row r="3" spans="1:19" x14ac:dyDescent="0.25">
      <c r="C3" s="9"/>
      <c r="D3" s="9"/>
      <c r="E3" s="9"/>
      <c r="F3" s="9"/>
      <c r="G3" s="9"/>
      <c r="H3" s="9"/>
      <c r="I3" s="9"/>
    </row>
    <row r="4" spans="1:19" ht="39" customHeight="1" x14ac:dyDescent="0.25">
      <c r="B4" s="2"/>
      <c r="C4" s="153" t="s">
        <v>116</v>
      </c>
      <c r="D4" s="154"/>
      <c r="E4" s="155"/>
      <c r="F4" s="153" t="s">
        <v>117</v>
      </c>
      <c r="G4" s="154"/>
      <c r="H4" s="155"/>
      <c r="I4" s="153" t="s">
        <v>118</v>
      </c>
      <c r="J4" s="154"/>
      <c r="K4" s="155"/>
      <c r="L4" s="150" t="s">
        <v>119</v>
      </c>
      <c r="M4" s="151"/>
      <c r="N4" s="152"/>
      <c r="O4" s="150" t="s">
        <v>287</v>
      </c>
      <c r="P4" s="151"/>
      <c r="Q4" s="152"/>
    </row>
    <row r="5" spans="1:19" ht="24.75" customHeight="1" x14ac:dyDescent="0.25">
      <c r="B5" s="7"/>
      <c r="C5" s="46" t="s">
        <v>83</v>
      </c>
      <c r="D5" s="46" t="s">
        <v>57</v>
      </c>
      <c r="E5" s="46" t="s">
        <v>58</v>
      </c>
      <c r="F5" s="46" t="s">
        <v>120</v>
      </c>
      <c r="G5" s="46" t="s">
        <v>57</v>
      </c>
      <c r="H5" s="46" t="s">
        <v>58</v>
      </c>
      <c r="I5" s="46" t="s">
        <v>85</v>
      </c>
      <c r="J5" s="46" t="s">
        <v>57</v>
      </c>
      <c r="K5" s="46" t="s">
        <v>58</v>
      </c>
      <c r="L5" s="46" t="s">
        <v>121</v>
      </c>
      <c r="M5" s="46" t="s">
        <v>57</v>
      </c>
      <c r="N5" s="46" t="s">
        <v>58</v>
      </c>
      <c r="O5" s="46" t="s">
        <v>113</v>
      </c>
      <c r="P5" s="46" t="s">
        <v>57</v>
      </c>
      <c r="Q5" s="46" t="s">
        <v>58</v>
      </c>
    </row>
    <row r="6" spans="1:19" ht="5.25" customHeight="1" x14ac:dyDescent="0.25"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</row>
    <row r="7" spans="1:19" x14ac:dyDescent="0.25">
      <c r="A7" s="5"/>
      <c r="B7" s="1" t="s">
        <v>87</v>
      </c>
      <c r="C7" s="29" t="s">
        <v>10</v>
      </c>
      <c r="D7" s="31" t="s">
        <v>10</v>
      </c>
      <c r="E7" s="31" t="s">
        <v>10</v>
      </c>
      <c r="F7" s="29" t="s">
        <v>10</v>
      </c>
      <c r="G7" s="31" t="s">
        <v>10</v>
      </c>
      <c r="H7" s="31" t="s">
        <v>10</v>
      </c>
      <c r="I7" s="29" t="s">
        <v>10</v>
      </c>
      <c r="J7" s="31" t="s">
        <v>10</v>
      </c>
      <c r="K7" s="31" t="s">
        <v>10</v>
      </c>
      <c r="L7" s="29" t="s">
        <v>10</v>
      </c>
      <c r="M7" s="31" t="s">
        <v>10</v>
      </c>
      <c r="N7" s="31" t="s">
        <v>10</v>
      </c>
      <c r="O7" s="29" t="s">
        <v>10</v>
      </c>
      <c r="P7" s="31" t="s">
        <v>10</v>
      </c>
      <c r="Q7" s="31" t="s">
        <v>10</v>
      </c>
    </row>
    <row r="8" spans="1:19" x14ac:dyDescent="0.25">
      <c r="A8" s="5"/>
      <c r="B8" s="1" t="s">
        <v>88</v>
      </c>
      <c r="C8" s="29">
        <v>261497</v>
      </c>
      <c r="D8" s="31">
        <v>2023</v>
      </c>
      <c r="E8" s="31" t="s">
        <v>42</v>
      </c>
      <c r="F8" s="29">
        <v>3861160</v>
      </c>
      <c r="G8" s="31">
        <v>2023</v>
      </c>
      <c r="H8" s="31" t="s">
        <v>42</v>
      </c>
      <c r="I8" s="67">
        <f>+F8/92226</f>
        <v>41.866284995554402</v>
      </c>
      <c r="J8" s="31">
        <v>2023</v>
      </c>
      <c r="K8" s="31" t="s">
        <v>101</v>
      </c>
      <c r="L8" s="29">
        <v>313916</v>
      </c>
      <c r="M8" s="31">
        <v>2023</v>
      </c>
      <c r="N8" s="31" t="s">
        <v>42</v>
      </c>
      <c r="O8" s="138">
        <v>12229.41</v>
      </c>
      <c r="P8" s="31">
        <v>2023</v>
      </c>
      <c r="Q8" s="31" t="s">
        <v>63</v>
      </c>
    </row>
    <row r="9" spans="1:19" x14ac:dyDescent="0.25">
      <c r="A9" s="5"/>
      <c r="B9" s="13" t="s">
        <v>62</v>
      </c>
      <c r="C9" s="19">
        <v>12202</v>
      </c>
      <c r="D9" s="18">
        <v>2023</v>
      </c>
      <c r="E9" s="18" t="s">
        <v>42</v>
      </c>
      <c r="F9" s="19">
        <v>4703</v>
      </c>
      <c r="G9" s="18">
        <v>2023</v>
      </c>
      <c r="H9" s="18" t="s">
        <v>42</v>
      </c>
      <c r="I9" s="68">
        <f>+F9/+('Q1 - Território'!C7)</f>
        <v>5.8714107365792758</v>
      </c>
      <c r="J9" s="18">
        <v>2023</v>
      </c>
      <c r="K9" s="18" t="s">
        <v>101</v>
      </c>
      <c r="L9" s="19">
        <v>9898</v>
      </c>
      <c r="M9" s="18">
        <v>2023</v>
      </c>
      <c r="N9" s="18" t="s">
        <v>42</v>
      </c>
      <c r="O9" s="139">
        <v>149.80000000000001</v>
      </c>
      <c r="P9" s="18">
        <v>2023</v>
      </c>
      <c r="Q9" s="18" t="s">
        <v>63</v>
      </c>
    </row>
    <row r="10" spans="1:19" x14ac:dyDescent="0.25">
      <c r="A10" s="5"/>
      <c r="B10" s="13" t="s">
        <v>64</v>
      </c>
      <c r="C10" s="19">
        <v>9263</v>
      </c>
      <c r="D10" s="18">
        <v>2023</v>
      </c>
      <c r="E10" s="18" t="s">
        <v>42</v>
      </c>
      <c r="F10" s="19">
        <v>120590</v>
      </c>
      <c r="G10" s="18">
        <v>2023</v>
      </c>
      <c r="H10" s="18" t="s">
        <v>42</v>
      </c>
      <c r="I10" s="68">
        <f>+F10/+('Q1 - Território'!C8)</f>
        <v>51.933677863910425</v>
      </c>
      <c r="J10" s="18">
        <v>2023</v>
      </c>
      <c r="K10" s="18" t="s">
        <v>101</v>
      </c>
      <c r="L10" s="19">
        <v>10270</v>
      </c>
      <c r="M10" s="18">
        <v>2023</v>
      </c>
      <c r="N10" s="18" t="s">
        <v>42</v>
      </c>
      <c r="O10" s="139">
        <v>605.54999999999995</v>
      </c>
      <c r="P10" s="18">
        <v>2023</v>
      </c>
      <c r="Q10" s="18" t="s">
        <v>63</v>
      </c>
    </row>
    <row r="11" spans="1:19" x14ac:dyDescent="0.25">
      <c r="A11" s="5"/>
      <c r="B11" s="1" t="s">
        <v>89</v>
      </c>
      <c r="C11" s="29">
        <v>784141</v>
      </c>
      <c r="D11" s="31">
        <v>2023</v>
      </c>
      <c r="E11" s="31" t="s">
        <v>44</v>
      </c>
      <c r="F11" s="29">
        <v>23423501</v>
      </c>
      <c r="G11" s="31">
        <v>2023</v>
      </c>
      <c r="H11" s="31" t="s">
        <v>44</v>
      </c>
      <c r="I11" s="67">
        <f>+F11/505983</f>
        <v>46.293059252978857</v>
      </c>
      <c r="J11" s="31">
        <v>2023</v>
      </c>
      <c r="K11" s="31" t="s">
        <v>44</v>
      </c>
      <c r="L11" s="29">
        <v>817229</v>
      </c>
      <c r="M11" s="31">
        <v>2023</v>
      </c>
      <c r="N11" s="31" t="s">
        <v>44</v>
      </c>
      <c r="O11" s="138">
        <v>63068.36</v>
      </c>
      <c r="P11" s="31">
        <v>2022</v>
      </c>
      <c r="Q11" s="31" t="s">
        <v>63</v>
      </c>
    </row>
    <row r="12" spans="1:19" x14ac:dyDescent="0.25">
      <c r="A12" s="5"/>
      <c r="B12" s="13" t="s">
        <v>65</v>
      </c>
      <c r="C12" s="19">
        <v>12266</v>
      </c>
      <c r="D12" s="18">
        <v>2023</v>
      </c>
      <c r="E12" s="18" t="s">
        <v>44</v>
      </c>
      <c r="F12" s="19">
        <v>43583</v>
      </c>
      <c r="G12" s="18">
        <v>2023</v>
      </c>
      <c r="H12" s="18" t="s">
        <v>44</v>
      </c>
      <c r="I12" s="68">
        <f>+F12/'Q1 - Território'!C9</f>
        <v>5.8524237948167048</v>
      </c>
      <c r="J12" s="18">
        <v>2023</v>
      </c>
      <c r="K12" s="18" t="s">
        <v>44</v>
      </c>
      <c r="L12" s="19">
        <v>16576</v>
      </c>
      <c r="M12" s="18">
        <v>2023</v>
      </c>
      <c r="N12" s="18" t="s">
        <v>44</v>
      </c>
      <c r="O12" s="139">
        <v>1203.94</v>
      </c>
      <c r="P12" s="18">
        <v>2022</v>
      </c>
      <c r="Q12" s="18" t="s">
        <v>63</v>
      </c>
    </row>
    <row r="13" spans="1:19" x14ac:dyDescent="0.25">
      <c r="A13" s="5"/>
      <c r="B13" s="1" t="s">
        <v>90</v>
      </c>
      <c r="C13" s="29">
        <v>389000</v>
      </c>
      <c r="D13" s="31">
        <v>2020</v>
      </c>
      <c r="E13" s="31" t="s">
        <v>36</v>
      </c>
      <c r="F13" s="29">
        <v>26730000</v>
      </c>
      <c r="G13" s="31">
        <v>2020</v>
      </c>
      <c r="H13" s="31" t="s">
        <v>36</v>
      </c>
      <c r="I13" s="67">
        <v>41.865382356396097</v>
      </c>
      <c r="J13" s="31">
        <v>2020</v>
      </c>
      <c r="K13" s="31" t="s">
        <v>36</v>
      </c>
      <c r="L13" s="29">
        <v>659468</v>
      </c>
      <c r="M13" s="31">
        <v>2020</v>
      </c>
      <c r="N13" s="31" t="s">
        <v>36</v>
      </c>
      <c r="O13" s="138">
        <v>95779.6</v>
      </c>
      <c r="P13" s="31">
        <v>2023</v>
      </c>
      <c r="Q13" s="31" t="s">
        <v>63</v>
      </c>
    </row>
    <row r="14" spans="1:19" x14ac:dyDescent="0.25">
      <c r="A14" s="5"/>
      <c r="B14" s="13" t="s">
        <v>66</v>
      </c>
      <c r="C14" s="19">
        <v>7227</v>
      </c>
      <c r="D14" s="18">
        <v>2020</v>
      </c>
      <c r="E14" s="18" t="s">
        <v>36</v>
      </c>
      <c r="F14" s="19">
        <v>31994.22</v>
      </c>
      <c r="G14" s="18">
        <v>2020</v>
      </c>
      <c r="H14" s="18" t="s">
        <v>36</v>
      </c>
      <c r="I14" s="68">
        <v>24.081153093481863</v>
      </c>
      <c r="J14" s="18">
        <v>2020</v>
      </c>
      <c r="K14" s="18" t="s">
        <v>36</v>
      </c>
      <c r="L14" s="19">
        <v>6461</v>
      </c>
      <c r="M14" s="18">
        <v>2020</v>
      </c>
      <c r="N14" s="18" t="s">
        <v>36</v>
      </c>
      <c r="O14" s="139">
        <v>235.95</v>
      </c>
      <c r="P14" s="18">
        <v>2023</v>
      </c>
      <c r="Q14" s="18" t="s">
        <v>63</v>
      </c>
    </row>
    <row r="15" spans="1:19" x14ac:dyDescent="0.25">
      <c r="A15" s="5"/>
      <c r="B15" s="13" t="s">
        <v>67</v>
      </c>
      <c r="C15" s="19">
        <v>6135</v>
      </c>
      <c r="D15" s="18">
        <v>2020</v>
      </c>
      <c r="E15" s="18" t="s">
        <v>36</v>
      </c>
      <c r="F15" s="19">
        <v>36429.25</v>
      </c>
      <c r="G15" s="18">
        <v>2020</v>
      </c>
      <c r="H15" s="18" t="s">
        <v>36</v>
      </c>
      <c r="I15" s="68">
        <v>0.43610139117172791</v>
      </c>
      <c r="J15" s="18">
        <v>2020</v>
      </c>
      <c r="K15" s="18" t="s">
        <v>36</v>
      </c>
      <c r="L15" s="19">
        <v>12659</v>
      </c>
      <c r="M15" s="18">
        <v>2020</v>
      </c>
      <c r="N15" s="18" t="s">
        <v>36</v>
      </c>
      <c r="O15" s="139">
        <v>192.25</v>
      </c>
      <c r="P15" s="18">
        <v>2023</v>
      </c>
      <c r="Q15" s="18" t="s">
        <v>63</v>
      </c>
    </row>
    <row r="16" spans="1:19" x14ac:dyDescent="0.25">
      <c r="A16" s="5"/>
      <c r="B16" s="13" t="s">
        <v>69</v>
      </c>
      <c r="C16" s="19">
        <v>2658</v>
      </c>
      <c r="D16" s="18">
        <v>2020</v>
      </c>
      <c r="E16" s="18" t="s">
        <v>36</v>
      </c>
      <c r="F16" s="19">
        <v>21863.7</v>
      </c>
      <c r="G16" s="18">
        <v>2020</v>
      </c>
      <c r="H16" s="18" t="s">
        <v>36</v>
      </c>
      <c r="I16" s="68">
        <v>19.382712765957447</v>
      </c>
      <c r="J16" s="18">
        <v>2020</v>
      </c>
      <c r="K16" s="18" t="s">
        <v>36</v>
      </c>
      <c r="L16" s="19">
        <v>5747</v>
      </c>
      <c r="M16" s="18">
        <v>2020</v>
      </c>
      <c r="N16" s="18" t="s">
        <v>36</v>
      </c>
      <c r="O16" s="139">
        <v>285.37</v>
      </c>
      <c r="P16" s="18">
        <v>2023</v>
      </c>
      <c r="Q16" s="18" t="s">
        <v>63</v>
      </c>
    </row>
    <row r="17" spans="1:17" x14ac:dyDescent="0.25">
      <c r="A17" s="5"/>
      <c r="B17" s="13" t="s">
        <v>70</v>
      </c>
      <c r="C17" s="19">
        <v>4300</v>
      </c>
      <c r="D17" s="18">
        <v>2020</v>
      </c>
      <c r="E17" s="18" t="s">
        <v>36</v>
      </c>
      <c r="F17" s="19">
        <v>6111.83</v>
      </c>
      <c r="G17" s="18">
        <v>2020</v>
      </c>
      <c r="H17" s="18" t="s">
        <v>36</v>
      </c>
      <c r="I17" s="68">
        <v>16.341791443850266</v>
      </c>
      <c r="J17" s="18">
        <v>2020</v>
      </c>
      <c r="K17" s="18" t="s">
        <v>36</v>
      </c>
      <c r="L17" s="19">
        <v>6258</v>
      </c>
      <c r="M17" s="18">
        <v>2020</v>
      </c>
      <c r="N17" s="18" t="s">
        <v>36</v>
      </c>
      <c r="O17" s="139">
        <v>112.66</v>
      </c>
      <c r="P17" s="18">
        <v>2023</v>
      </c>
      <c r="Q17" s="18" t="s">
        <v>63</v>
      </c>
    </row>
    <row r="18" spans="1:17" x14ac:dyDescent="0.25">
      <c r="A18" s="5"/>
      <c r="B18" s="13" t="s">
        <v>71</v>
      </c>
      <c r="C18" s="19">
        <v>6252</v>
      </c>
      <c r="D18" s="18">
        <v>2020</v>
      </c>
      <c r="E18" s="18" t="s">
        <v>36</v>
      </c>
      <c r="F18" s="19">
        <v>38650.5</v>
      </c>
      <c r="G18" s="18">
        <v>2020</v>
      </c>
      <c r="H18" s="18" t="s">
        <v>36</v>
      </c>
      <c r="I18" s="68">
        <v>15.437352717977394</v>
      </c>
      <c r="J18" s="18">
        <v>2020</v>
      </c>
      <c r="K18" s="18" t="s">
        <v>36</v>
      </c>
      <c r="L18" s="19">
        <v>10186</v>
      </c>
      <c r="M18" s="18">
        <v>2020</v>
      </c>
      <c r="N18" s="18" t="s">
        <v>36</v>
      </c>
      <c r="O18" s="139">
        <v>487.57</v>
      </c>
      <c r="P18" s="18">
        <v>2023</v>
      </c>
      <c r="Q18" s="18" t="s">
        <v>63</v>
      </c>
    </row>
    <row r="19" spans="1:17" ht="5.25" customHeight="1" x14ac:dyDescent="0.25"/>
    <row r="20" spans="1:17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 t="e">
        <f>SUMIFS(#REF!,#REF!,'Q10 - Agricultura'!$A20,#REF!,'Q10 - Agricultura'!#REF!)</f>
        <v>#REF!</v>
      </c>
      <c r="M20" s="4" t="e">
        <f>SUMIFS(#REF!,#REF!,'Q10 - Agricultura'!$A20,#REF!,'Q10 - Agricultura'!$M$4)</f>
        <v>#REF!</v>
      </c>
      <c r="N20" s="4"/>
      <c r="O20" s="4"/>
      <c r="P20" s="4"/>
      <c r="Q20" s="4"/>
    </row>
    <row r="21" spans="1:17" s="3" customFormat="1" ht="6.75" customHeight="1" x14ac:dyDescent="0.2"/>
    <row r="22" spans="1:17" s="134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</row>
    <row r="23" spans="1:17" s="134" customFormat="1" ht="15" customHeight="1" x14ac:dyDescent="0.25">
      <c r="B23" s="149" t="s">
        <v>122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</row>
    <row r="24" spans="1:17" s="38" customFormat="1" ht="10.5" customHeight="1" x14ac:dyDescent="0.15">
      <c r="B24" s="49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</row>
    <row r="25" spans="1:17" x14ac:dyDescent="0.25">
      <c r="B25" s="39"/>
    </row>
  </sheetData>
  <mergeCells count="9">
    <mergeCell ref="B1:Q1"/>
    <mergeCell ref="O4:Q4"/>
    <mergeCell ref="B23:N23"/>
    <mergeCell ref="F4:H4"/>
    <mergeCell ref="C4:E4"/>
    <mergeCell ref="L4:N4"/>
    <mergeCell ref="C2:K2"/>
    <mergeCell ref="I4:K4"/>
    <mergeCell ref="B22:N22"/>
  </mergeCells>
  <hyperlinks>
    <hyperlink ref="S2" location="Índice!A1" tooltip="(voltar ao índice)" display="(voltar ao índice)" xr:uid="{C3653040-0A4C-46AD-B568-5FD7D2E7C806}"/>
  </hyperlinks>
  <printOptions horizontalCentered="1"/>
  <pageMargins left="0.27559055118110237" right="0.27559055118110237" top="0.6692913385826772" bottom="0.47244094488188981" header="0" footer="0"/>
  <pageSetup paperSize="9" scale="9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11">
    <pageSetUpPr fitToPage="1"/>
  </sheetPr>
  <dimension ref="A1:AD24"/>
  <sheetViews>
    <sheetView showGridLines="0" showZeros="0" zoomScaleNormal="100" workbookViewId="0">
      <pane xSplit="2" ySplit="5" topLeftCell="D6" activePane="bottomRight" state="frozen"/>
      <selection activeCell="B1" sqref="B1:N1"/>
      <selection pane="topRight" activeCell="B1" sqref="B1:N1"/>
      <selection pane="bottomLeft" activeCell="B1" sqref="B1:N1"/>
      <selection pane="bottomRight" activeCell="B24" sqref="B24"/>
    </sheetView>
  </sheetViews>
  <sheetFormatPr defaultRowHeight="15" x14ac:dyDescent="0.25"/>
  <cols>
    <col min="1" max="1" width="6.7109375" customWidth="1"/>
    <col min="2" max="2" width="15.42578125" bestFit="1" customWidth="1"/>
    <col min="3" max="3" width="13.7109375" style="89" customWidth="1"/>
    <col min="4" max="4" width="10" style="89" customWidth="1"/>
    <col min="5" max="5" width="11.85546875" style="89" customWidth="1"/>
    <col min="6" max="7" width="12.5703125" style="89" customWidth="1"/>
    <col min="8" max="8" width="8.140625" style="89" customWidth="1"/>
    <col min="9" max="9" width="9.42578125" customWidth="1"/>
    <col min="10" max="10" width="11.140625" bestFit="1" customWidth="1"/>
    <col min="11" max="11" width="10.42578125" customWidth="1"/>
    <col min="12" max="12" width="7.28515625" customWidth="1"/>
    <col min="13" max="13" width="13.5703125" bestFit="1" customWidth="1"/>
    <col min="14" max="14" width="9.5703125" customWidth="1"/>
    <col min="15" max="16" width="10.42578125" customWidth="1"/>
    <col min="17" max="17" width="7" customWidth="1"/>
    <col min="18" max="18" width="7.5703125" bestFit="1" customWidth="1"/>
    <col min="19" max="21" width="10.42578125" customWidth="1"/>
    <col min="22" max="22" width="7.42578125" customWidth="1"/>
    <col min="23" max="23" width="7.5703125" bestFit="1" customWidth="1"/>
    <col min="24" max="26" width="10.42578125" customWidth="1"/>
    <col min="27" max="27" width="7.42578125" customWidth="1"/>
    <col min="28" max="28" width="7.5703125" bestFit="1" customWidth="1"/>
    <col min="29" max="29" width="6.7109375" customWidth="1"/>
    <col min="30" max="30" width="14" bestFit="1" customWidth="1"/>
  </cols>
  <sheetData>
    <row r="1" spans="1:30" x14ac:dyDescent="0.25">
      <c r="B1" s="145" t="s">
        <v>263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</row>
    <row r="2" spans="1:30" x14ac:dyDescent="0.25"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Y2" s="45"/>
      <c r="Z2" s="45"/>
      <c r="AD2" s="45"/>
    </row>
    <row r="3" spans="1:30" x14ac:dyDescent="0.25"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30" ht="31.5" customHeight="1" x14ac:dyDescent="0.25">
      <c r="B4" s="2"/>
      <c r="C4" s="159" t="s">
        <v>219</v>
      </c>
      <c r="D4" s="160"/>
      <c r="E4" s="161"/>
      <c r="F4" s="159" t="s">
        <v>220</v>
      </c>
      <c r="G4" s="160"/>
      <c r="H4" s="161"/>
      <c r="I4" s="153" t="s">
        <v>123</v>
      </c>
      <c r="J4" s="154"/>
      <c r="K4" s="154"/>
      <c r="L4" s="154"/>
      <c r="M4" s="155"/>
      <c r="N4" s="153" t="s">
        <v>124</v>
      </c>
      <c r="O4" s="154"/>
      <c r="P4" s="154"/>
      <c r="Q4" s="154"/>
      <c r="R4" s="155"/>
      <c r="S4" s="153" t="s">
        <v>125</v>
      </c>
      <c r="T4" s="154"/>
      <c r="U4" s="154"/>
      <c r="V4" s="154"/>
      <c r="W4" s="155"/>
      <c r="X4" s="153" t="s">
        <v>126</v>
      </c>
      <c r="Y4" s="154"/>
      <c r="Z4" s="154"/>
      <c r="AA4" s="154"/>
      <c r="AB4" s="155"/>
    </row>
    <row r="5" spans="1:30" ht="35.25" customHeight="1" x14ac:dyDescent="0.25">
      <c r="B5" s="7"/>
      <c r="C5" s="46" t="s">
        <v>211</v>
      </c>
      <c r="D5" s="46" t="s">
        <v>57</v>
      </c>
      <c r="E5" s="46" t="s">
        <v>58</v>
      </c>
      <c r="F5" s="46" t="s">
        <v>211</v>
      </c>
      <c r="G5" s="46" t="s">
        <v>57</v>
      </c>
      <c r="H5" s="46" t="s">
        <v>58</v>
      </c>
      <c r="I5" s="46" t="s">
        <v>127</v>
      </c>
      <c r="J5" s="46" t="s">
        <v>128</v>
      </c>
      <c r="K5" s="46" t="s">
        <v>129</v>
      </c>
      <c r="L5" s="46" t="s">
        <v>57</v>
      </c>
      <c r="M5" s="46" t="s">
        <v>58</v>
      </c>
      <c r="N5" s="46" t="s">
        <v>127</v>
      </c>
      <c r="O5" s="46" t="s">
        <v>128</v>
      </c>
      <c r="P5" s="46" t="s">
        <v>129</v>
      </c>
      <c r="Q5" s="46" t="s">
        <v>57</v>
      </c>
      <c r="R5" s="46" t="s">
        <v>58</v>
      </c>
      <c r="S5" s="46" t="s">
        <v>130</v>
      </c>
      <c r="T5" s="46" t="s">
        <v>128</v>
      </c>
      <c r="U5" s="46" t="s">
        <v>129</v>
      </c>
      <c r="V5" s="46" t="s">
        <v>57</v>
      </c>
      <c r="W5" s="46" t="s">
        <v>58</v>
      </c>
      <c r="X5" s="46" t="s">
        <v>130</v>
      </c>
      <c r="Y5" s="46" t="s">
        <v>128</v>
      </c>
      <c r="Z5" s="46" t="s">
        <v>129</v>
      </c>
      <c r="AA5" s="46" t="s">
        <v>57</v>
      </c>
      <c r="AB5" s="46" t="s">
        <v>58</v>
      </c>
    </row>
    <row r="6" spans="1:30" ht="5.25" customHeight="1" x14ac:dyDescent="0.25">
      <c r="B6" s="42"/>
      <c r="C6" s="42"/>
      <c r="D6" s="42"/>
      <c r="E6" s="42"/>
      <c r="F6" s="42"/>
      <c r="G6" s="42"/>
      <c r="H6" s="42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</row>
    <row r="7" spans="1:30" x14ac:dyDescent="0.25">
      <c r="A7" s="5"/>
      <c r="B7" s="1" t="s">
        <v>87</v>
      </c>
      <c r="C7" s="29" t="s">
        <v>10</v>
      </c>
      <c r="D7" s="31" t="s">
        <v>10</v>
      </c>
      <c r="E7" s="31" t="s">
        <v>10</v>
      </c>
      <c r="F7" s="29" t="s">
        <v>10</v>
      </c>
      <c r="G7" s="31" t="s">
        <v>10</v>
      </c>
      <c r="H7" s="31" t="s">
        <v>10</v>
      </c>
      <c r="I7" s="29" t="s">
        <v>10</v>
      </c>
      <c r="J7" s="31" t="s">
        <v>10</v>
      </c>
      <c r="K7" s="29" t="s">
        <v>10</v>
      </c>
      <c r="L7" s="31" t="s">
        <v>10</v>
      </c>
      <c r="M7" s="31" t="s">
        <v>10</v>
      </c>
      <c r="N7" s="29" t="s">
        <v>10</v>
      </c>
      <c r="O7" s="29" t="s">
        <v>10</v>
      </c>
      <c r="P7" s="29" t="s">
        <v>10</v>
      </c>
      <c r="Q7" s="31" t="s">
        <v>10</v>
      </c>
      <c r="R7" s="31" t="s">
        <v>10</v>
      </c>
      <c r="S7" s="29" t="s">
        <v>10</v>
      </c>
      <c r="T7" s="29" t="s">
        <v>10</v>
      </c>
      <c r="U7" s="29" t="s">
        <v>10</v>
      </c>
      <c r="V7" s="31" t="s">
        <v>10</v>
      </c>
      <c r="W7" s="31" t="s">
        <v>10</v>
      </c>
      <c r="X7" s="29" t="s">
        <v>10</v>
      </c>
      <c r="Y7" s="29" t="s">
        <v>10</v>
      </c>
      <c r="Z7" s="29" t="s">
        <v>10</v>
      </c>
      <c r="AA7" s="31" t="s">
        <v>10</v>
      </c>
      <c r="AB7" s="31" t="s">
        <v>10</v>
      </c>
    </row>
    <row r="8" spans="1:30" s="15" customFormat="1" x14ac:dyDescent="0.25">
      <c r="A8" s="14"/>
      <c r="B8" s="1" t="s">
        <v>88</v>
      </c>
      <c r="C8" s="18">
        <v>60.339899730500576</v>
      </c>
      <c r="D8" s="30">
        <v>2023</v>
      </c>
      <c r="E8" s="31" t="s">
        <v>63</v>
      </c>
      <c r="F8" s="96">
        <v>4264.4895178691631</v>
      </c>
      <c r="G8" s="30">
        <v>2023</v>
      </c>
      <c r="H8" s="31" t="s">
        <v>63</v>
      </c>
      <c r="I8" s="29">
        <v>61097</v>
      </c>
      <c r="J8" s="67">
        <v>19.425758684008155</v>
      </c>
      <c r="K8" s="29">
        <f>+I8*1000/'Q2 - População'!C9*1000</f>
        <v>5742.3471243526383</v>
      </c>
      <c r="L8" s="31">
        <v>2023</v>
      </c>
      <c r="M8" s="31" t="s">
        <v>63</v>
      </c>
      <c r="N8" s="29">
        <v>969.88</v>
      </c>
      <c r="O8" s="67">
        <v>15.019626910807249</v>
      </c>
      <c r="P8" s="29">
        <f>+N8*1000/'Q2 - População'!C9*1000</f>
        <v>91.156482789124453</v>
      </c>
      <c r="Q8" s="31">
        <v>2023</v>
      </c>
      <c r="R8" s="31" t="s">
        <v>63</v>
      </c>
      <c r="S8" s="29">
        <v>206.17</v>
      </c>
      <c r="T8" s="36">
        <v>0.11654445685425063</v>
      </c>
      <c r="U8" s="29">
        <f>+S8*1000/'Q2 - População'!C9*1000</f>
        <v>19.37737870317337</v>
      </c>
      <c r="V8" s="31">
        <v>2023</v>
      </c>
      <c r="W8" s="31" t="s">
        <v>63</v>
      </c>
      <c r="X8" s="29">
        <v>75990.990000000005</v>
      </c>
      <c r="Y8" s="67">
        <v>-3.4</v>
      </c>
      <c r="Z8" s="29">
        <f>+X8*1000/'Q2 - População'!C9*1000</f>
        <v>7142.1942632733217</v>
      </c>
      <c r="AA8" s="31">
        <v>2023</v>
      </c>
      <c r="AB8" s="31" t="s">
        <v>63</v>
      </c>
    </row>
    <row r="9" spans="1:30" x14ac:dyDescent="0.25">
      <c r="A9" s="5"/>
      <c r="B9" s="13" t="s">
        <v>62</v>
      </c>
      <c r="C9" s="18">
        <v>42.864602411328725</v>
      </c>
      <c r="D9" s="20">
        <v>2023</v>
      </c>
      <c r="E9" s="18" t="s">
        <v>63</v>
      </c>
      <c r="F9" s="97">
        <v>4757.9708676574883</v>
      </c>
      <c r="G9" s="20">
        <v>2023</v>
      </c>
      <c r="H9" s="18" t="s">
        <v>63</v>
      </c>
      <c r="I9" s="19">
        <v>4755.6899999999996</v>
      </c>
      <c r="J9" s="68">
        <v>18.440694850881002</v>
      </c>
      <c r="K9" s="19">
        <f>+I9*1000/'Q2 - População'!C10*1000</f>
        <v>18531.88736741199</v>
      </c>
      <c r="L9" s="18">
        <v>2023</v>
      </c>
      <c r="M9" s="18" t="s">
        <v>63</v>
      </c>
      <c r="N9" s="19">
        <v>408.27</v>
      </c>
      <c r="O9" s="68">
        <v>19.769420323867635</v>
      </c>
      <c r="P9" s="19">
        <f>+N9*1000/'Q2 - População'!C10*1000</f>
        <v>1590.9392024066526</v>
      </c>
      <c r="Q9" s="18">
        <v>2023</v>
      </c>
      <c r="R9" s="18" t="s">
        <v>63</v>
      </c>
      <c r="S9" s="19">
        <v>5.6</v>
      </c>
      <c r="T9" s="37">
        <v>0.17889087656528524</v>
      </c>
      <c r="U9" s="19">
        <f>+S9*1000/'Q2 - População'!C10*1000</f>
        <v>21.821979409403713</v>
      </c>
      <c r="V9" s="18">
        <v>2023</v>
      </c>
      <c r="W9" s="18" t="s">
        <v>63</v>
      </c>
      <c r="X9" s="19">
        <v>1370.52</v>
      </c>
      <c r="Y9" s="68">
        <v>7.5</v>
      </c>
      <c r="Z9" s="19">
        <f>+X9*1000/'Q2 - População'!C10*1000</f>
        <v>5340.6177178885673</v>
      </c>
      <c r="AA9" s="18">
        <v>2023</v>
      </c>
      <c r="AB9" s="18" t="s">
        <v>63</v>
      </c>
    </row>
    <row r="10" spans="1:30" x14ac:dyDescent="0.25">
      <c r="A10" s="5"/>
      <c r="B10" s="13" t="s">
        <v>64</v>
      </c>
      <c r="C10" s="18">
        <v>74.681049683642769</v>
      </c>
      <c r="D10" s="20">
        <v>2023</v>
      </c>
      <c r="E10" s="18" t="s">
        <v>63</v>
      </c>
      <c r="F10" s="97">
        <v>3331.6046053313971</v>
      </c>
      <c r="G10" s="20">
        <v>2023</v>
      </c>
      <c r="H10" s="18" t="s">
        <v>63</v>
      </c>
      <c r="I10" s="19">
        <v>3191.01</v>
      </c>
      <c r="J10" s="68">
        <v>16.349389814811445</v>
      </c>
      <c r="K10" s="19">
        <f>+I10*1000/'Q2 - População'!C11*1000</f>
        <v>13239.332019500052</v>
      </c>
      <c r="L10" s="18">
        <v>2023</v>
      </c>
      <c r="M10" s="18" t="s">
        <v>63</v>
      </c>
      <c r="N10" s="19">
        <v>560.4</v>
      </c>
      <c r="O10" s="68">
        <v>11.59123041080068</v>
      </c>
      <c r="P10" s="19">
        <f>+N10*1000/'Q2 - População'!C11*1000</f>
        <v>2325.0700134840786</v>
      </c>
      <c r="Q10" s="18">
        <v>2023</v>
      </c>
      <c r="R10" s="18" t="s">
        <v>63</v>
      </c>
      <c r="S10" s="19">
        <v>10.41</v>
      </c>
      <c r="T10" s="98" t="s">
        <v>237</v>
      </c>
      <c r="U10" s="19">
        <f>+S10*1000/'Q2 - População'!C11*1000</f>
        <v>43.190540400373408</v>
      </c>
      <c r="V10" s="18">
        <v>2023</v>
      </c>
      <c r="W10" s="18" t="s">
        <v>63</v>
      </c>
      <c r="X10" s="19">
        <v>2160.5700000000002</v>
      </c>
      <c r="Y10" s="68">
        <v>-12.6</v>
      </c>
      <c r="Z10" s="19">
        <f>+X10*1000/'Q2 - População'!C11*1000</f>
        <v>8964.0908619437814</v>
      </c>
      <c r="AA10" s="18">
        <v>2023</v>
      </c>
      <c r="AB10" s="18" t="s">
        <v>63</v>
      </c>
    </row>
    <row r="11" spans="1:30" s="15" customFormat="1" x14ac:dyDescent="0.25">
      <c r="A11" s="14"/>
      <c r="B11" s="1" t="s">
        <v>89</v>
      </c>
      <c r="C11" s="31">
        <v>37.145440751942189</v>
      </c>
      <c r="D11" s="30">
        <v>2023</v>
      </c>
      <c r="E11" s="31" t="s">
        <v>63</v>
      </c>
      <c r="F11" s="96">
        <v>2746.4384546221445</v>
      </c>
      <c r="G11" s="30">
        <v>2023</v>
      </c>
      <c r="H11" s="31" t="s">
        <v>63</v>
      </c>
      <c r="I11" s="29">
        <v>236026.77</v>
      </c>
      <c r="J11" s="67">
        <v>17.592919756120008</v>
      </c>
      <c r="K11" s="29">
        <f>+I11*1000/'Q2 - População'!C12*1000</f>
        <v>4854.5506095832152</v>
      </c>
      <c r="L11" s="31">
        <v>2023</v>
      </c>
      <c r="M11" s="31" t="s">
        <v>63</v>
      </c>
      <c r="N11" s="29">
        <v>17451.919999999998</v>
      </c>
      <c r="O11" s="67">
        <v>1.3818363487964724</v>
      </c>
      <c r="P11" s="29">
        <f>+N11*1000/'Q2 - População'!C12*1000</f>
        <v>358.94754173180235</v>
      </c>
      <c r="Q11" s="31">
        <v>2023</v>
      </c>
      <c r="R11" s="31" t="s">
        <v>63</v>
      </c>
      <c r="S11" s="29">
        <v>995.7</v>
      </c>
      <c r="T11" s="36">
        <v>17.874773590936542</v>
      </c>
      <c r="U11" s="29">
        <f>+S11*1000/'Q2 - População'!C12*1000</f>
        <v>20.479355125530919</v>
      </c>
      <c r="V11" s="31">
        <v>2023</v>
      </c>
      <c r="W11" s="31" t="s">
        <v>63</v>
      </c>
      <c r="X11" s="29">
        <v>435653.42</v>
      </c>
      <c r="Y11" s="67">
        <v>-3.9</v>
      </c>
      <c r="Z11" s="29">
        <f>+X11*1000/'Q2 - População'!C12*1000</f>
        <v>8960.4309529296715</v>
      </c>
      <c r="AA11" s="31">
        <v>2023</v>
      </c>
      <c r="AB11" s="31" t="s">
        <v>63</v>
      </c>
    </row>
    <row r="12" spans="1:30" x14ac:dyDescent="0.25">
      <c r="A12" s="5"/>
      <c r="B12" s="13" t="s">
        <v>65</v>
      </c>
      <c r="C12" s="18">
        <v>30.82071545154135</v>
      </c>
      <c r="D12" s="20">
        <v>2023</v>
      </c>
      <c r="E12" s="18" t="s">
        <v>63</v>
      </c>
      <c r="F12" s="97">
        <v>2613.0606578480711</v>
      </c>
      <c r="G12" s="20">
        <v>2023</v>
      </c>
      <c r="H12" s="18" t="s">
        <v>63</v>
      </c>
      <c r="I12" s="19">
        <v>43331.73</v>
      </c>
      <c r="J12" s="68">
        <v>11.636673076566373</v>
      </c>
      <c r="K12" s="19">
        <f>+I12*1000/'Q2 - População'!C13*1000</f>
        <v>19355.288700768371</v>
      </c>
      <c r="L12" s="18">
        <v>2023</v>
      </c>
      <c r="M12" s="18" t="s">
        <v>63</v>
      </c>
      <c r="N12" s="19">
        <v>4091.35</v>
      </c>
      <c r="O12" s="68">
        <v>-27.023710360105667</v>
      </c>
      <c r="P12" s="19">
        <f>+N12*1000/'Q2 - População'!C13*1000</f>
        <v>1827.5120893139667</v>
      </c>
      <c r="Q12" s="18">
        <v>2023</v>
      </c>
      <c r="R12" s="18" t="s">
        <v>63</v>
      </c>
      <c r="S12" s="19">
        <v>31.29</v>
      </c>
      <c r="T12" s="98">
        <v>0.3206155819172718</v>
      </c>
      <c r="U12" s="19">
        <f>+S12*1000/'Q2 - População'!C13*1000</f>
        <v>13.976524441720708</v>
      </c>
      <c r="V12" s="18">
        <v>2023</v>
      </c>
      <c r="W12" s="18" t="s">
        <v>63</v>
      </c>
      <c r="X12" s="19">
        <v>27591.43</v>
      </c>
      <c r="Y12" s="68">
        <v>0.5</v>
      </c>
      <c r="Z12" s="19">
        <f>+X12*1000/'Q2 - População'!C13*1000</f>
        <v>12324.45815842205</v>
      </c>
      <c r="AA12" s="18">
        <v>2023</v>
      </c>
      <c r="AB12" s="18" t="s">
        <v>63</v>
      </c>
    </row>
    <row r="13" spans="1:30" s="15" customFormat="1" x14ac:dyDescent="0.25">
      <c r="A13" s="14"/>
      <c r="B13" s="1" t="s">
        <v>90</v>
      </c>
      <c r="C13" s="31">
        <v>48.227358314170189</v>
      </c>
      <c r="D13" s="30">
        <v>2023</v>
      </c>
      <c r="E13" s="31" t="s">
        <v>63</v>
      </c>
      <c r="F13" s="96">
        <v>997.57019994431801</v>
      </c>
      <c r="G13" s="30">
        <v>2023</v>
      </c>
      <c r="H13" s="31" t="s">
        <v>63</v>
      </c>
      <c r="I13" s="29">
        <v>166289.87</v>
      </c>
      <c r="J13" s="67">
        <v>17.161383679207098</v>
      </c>
      <c r="K13" s="29">
        <f>+I13*1000/'Q2 - População'!C14*1000</f>
        <v>2428.746561025675</v>
      </c>
      <c r="L13" s="31">
        <v>2023</v>
      </c>
      <c r="M13" s="31" t="s">
        <v>63</v>
      </c>
      <c r="N13" s="29">
        <v>18405.900000000001</v>
      </c>
      <c r="O13" s="67">
        <v>18.438350399504788</v>
      </c>
      <c r="P13" s="29">
        <f>+N13*1000/'Q2 - População'!C14*1000</f>
        <v>268.82735747873568</v>
      </c>
      <c r="Q13" s="31">
        <v>2023</v>
      </c>
      <c r="R13" s="31" t="s">
        <v>63</v>
      </c>
      <c r="S13" s="29">
        <v>2170.5300000000002</v>
      </c>
      <c r="T13" s="36">
        <v>-0.94783918222060004</v>
      </c>
      <c r="U13" s="29">
        <f>+S13*1000/'Q2 - População'!C14*1000</f>
        <v>31.701674149502061</v>
      </c>
      <c r="V13" s="31">
        <v>2023</v>
      </c>
      <c r="W13" s="31" t="s">
        <v>63</v>
      </c>
      <c r="X13" s="29">
        <v>263959.76</v>
      </c>
      <c r="Y13" s="67">
        <v>-4.3</v>
      </c>
      <c r="Z13" s="29">
        <f>+X13*1000/'Q2 - População'!C14*1000</f>
        <v>3855.2640599764891</v>
      </c>
      <c r="AA13" s="31">
        <v>2023</v>
      </c>
      <c r="AB13" s="31" t="s">
        <v>63</v>
      </c>
    </row>
    <row r="14" spans="1:30" x14ac:dyDescent="0.25">
      <c r="A14" s="5"/>
      <c r="B14" s="13" t="s">
        <v>66</v>
      </c>
      <c r="C14" s="18">
        <v>96.933273557814644</v>
      </c>
      <c r="D14" s="20">
        <v>2023</v>
      </c>
      <c r="E14" s="18" t="s">
        <v>63</v>
      </c>
      <c r="F14" s="97">
        <v>1810.2288836921884</v>
      </c>
      <c r="G14" s="20">
        <v>2023</v>
      </c>
      <c r="H14" s="18" t="s">
        <v>63</v>
      </c>
      <c r="I14" s="19">
        <v>2158.0300000000002</v>
      </c>
      <c r="J14" s="68">
        <v>4.0144789226602029</v>
      </c>
      <c r="K14" s="19">
        <f>+I14*1000/'Q2 - População'!C15*1000</f>
        <v>5229.6228083992683</v>
      </c>
      <c r="L14" s="18">
        <v>2023</v>
      </c>
      <c r="M14" s="18" t="s">
        <v>63</v>
      </c>
      <c r="N14" s="19">
        <v>848.06</v>
      </c>
      <c r="O14" s="68">
        <v>9.139812622258825</v>
      </c>
      <c r="P14" s="19">
        <f>+N14*1000/'Q2 - População'!C15*1000</f>
        <v>2055.1307993360074</v>
      </c>
      <c r="Q14" s="18">
        <v>2023</v>
      </c>
      <c r="R14" s="18" t="s">
        <v>63</v>
      </c>
      <c r="S14" s="19">
        <v>13.68</v>
      </c>
      <c r="T14" s="98">
        <v>4.1095890410958846</v>
      </c>
      <c r="U14" s="19">
        <f>+S14*1000/'Q2 - População'!C15*1000</f>
        <v>33.151179556772611</v>
      </c>
      <c r="V14" s="18">
        <v>2023</v>
      </c>
      <c r="W14" s="18" t="s">
        <v>63</v>
      </c>
      <c r="X14" s="19">
        <v>3113.89</v>
      </c>
      <c r="Y14" s="68">
        <v>-9.1999999999999993</v>
      </c>
      <c r="Z14" s="19">
        <f>+X14*1000/'Q2 - População'!C15*1000</f>
        <v>7545.9887799735852</v>
      </c>
      <c r="AA14" s="18">
        <v>2023</v>
      </c>
      <c r="AB14" s="18" t="s">
        <v>63</v>
      </c>
    </row>
    <row r="15" spans="1:30" x14ac:dyDescent="0.25">
      <c r="A15" s="5"/>
      <c r="B15" s="13" t="s">
        <v>67</v>
      </c>
      <c r="C15" s="18">
        <v>116.52854606647611</v>
      </c>
      <c r="D15" s="20">
        <v>2023</v>
      </c>
      <c r="E15" s="18" t="s">
        <v>63</v>
      </c>
      <c r="F15" s="97">
        <v>2779.5485547032977</v>
      </c>
      <c r="G15" s="20">
        <v>2023</v>
      </c>
      <c r="H15" s="18" t="s">
        <v>63</v>
      </c>
      <c r="I15" s="19">
        <v>487.38</v>
      </c>
      <c r="J15" s="68">
        <v>-0.45139810862149243</v>
      </c>
      <c r="K15" s="19">
        <f>+I15*1000/'Q2 - População'!C16*1000</f>
        <v>1670.4024347611507</v>
      </c>
      <c r="L15" s="18">
        <v>2023</v>
      </c>
      <c r="M15" s="18" t="s">
        <v>63</v>
      </c>
      <c r="N15" s="19" t="s">
        <v>10</v>
      </c>
      <c r="O15" s="68" t="s">
        <v>13</v>
      </c>
      <c r="P15" s="19" t="s">
        <v>10</v>
      </c>
      <c r="Q15" s="18" t="s">
        <v>10</v>
      </c>
      <c r="R15" s="18" t="s">
        <v>10</v>
      </c>
      <c r="S15" s="19">
        <v>2.79</v>
      </c>
      <c r="T15" s="98">
        <v>-0.35714285714284477</v>
      </c>
      <c r="U15" s="19">
        <f>+S15*1000/'Q2 - População'!C16*1000</f>
        <v>9.5621953978078924</v>
      </c>
      <c r="V15" s="18">
        <v>2023</v>
      </c>
      <c r="W15" s="18" t="s">
        <v>63</v>
      </c>
      <c r="X15" s="19" t="s">
        <v>10</v>
      </c>
      <c r="Y15" s="18" t="s">
        <v>10</v>
      </c>
      <c r="Z15" s="19" t="s">
        <v>10</v>
      </c>
      <c r="AA15" s="18">
        <v>2023</v>
      </c>
      <c r="AB15" s="18" t="s">
        <v>10</v>
      </c>
    </row>
    <row r="16" spans="1:30" x14ac:dyDescent="0.25">
      <c r="A16" s="5"/>
      <c r="B16" s="13" t="s">
        <v>69</v>
      </c>
      <c r="C16" s="18">
        <v>67.115970804552703</v>
      </c>
      <c r="D16" s="20">
        <v>2023</v>
      </c>
      <c r="E16" s="18" t="s">
        <v>63</v>
      </c>
      <c r="F16" s="97">
        <v>2061.0196034564724</v>
      </c>
      <c r="G16" s="20">
        <v>2023</v>
      </c>
      <c r="H16" s="18" t="s">
        <v>63</v>
      </c>
      <c r="I16" s="19">
        <v>1792.34</v>
      </c>
      <c r="J16" s="68">
        <v>5.9791156679793289</v>
      </c>
      <c r="K16" s="19">
        <f>+I16*1000/'Q2 - População'!C17*1000</f>
        <v>5012.2766296596656</v>
      </c>
      <c r="L16" s="18">
        <v>2023</v>
      </c>
      <c r="M16" s="18" t="s">
        <v>63</v>
      </c>
      <c r="N16" s="19">
        <v>160.87</v>
      </c>
      <c r="O16" s="68">
        <v>54.001531686770065</v>
      </c>
      <c r="P16" s="19">
        <f>+N16*1000/'Q2 - População'!C17*1000</f>
        <v>449.87275930534969</v>
      </c>
      <c r="Q16" s="18">
        <v>2023</v>
      </c>
      <c r="R16" s="18" t="s">
        <v>63</v>
      </c>
      <c r="S16" s="19">
        <v>10.210000000000001</v>
      </c>
      <c r="T16" s="37">
        <v>-19.22468354430379</v>
      </c>
      <c r="U16" s="19">
        <f>+S16*1000/'Q2 - População'!C17*1000</f>
        <v>28.552252579770126</v>
      </c>
      <c r="V16" s="18">
        <v>2023</v>
      </c>
      <c r="W16" s="18" t="s">
        <v>63</v>
      </c>
      <c r="X16" s="19">
        <v>2861.5</v>
      </c>
      <c r="Y16" s="68">
        <v>12.8</v>
      </c>
      <c r="Z16" s="19">
        <f>+X16*1000/'Q2 - População'!C17*1000</f>
        <v>8002.1812690511479</v>
      </c>
      <c r="AA16" s="18">
        <v>2023</v>
      </c>
      <c r="AB16" s="18" t="s">
        <v>63</v>
      </c>
    </row>
    <row r="17" spans="1:28" x14ac:dyDescent="0.25">
      <c r="A17" s="5"/>
      <c r="B17" s="13" t="s">
        <v>70</v>
      </c>
      <c r="C17" s="18">
        <v>21.855739629451545</v>
      </c>
      <c r="D17" s="20">
        <v>2023</v>
      </c>
      <c r="E17" s="18" t="s">
        <v>63</v>
      </c>
      <c r="F17" s="97">
        <v>661.91668592053259</v>
      </c>
      <c r="G17" s="20">
        <v>2023</v>
      </c>
      <c r="H17" s="18" t="s">
        <v>63</v>
      </c>
      <c r="I17" s="19">
        <v>441.52</v>
      </c>
      <c r="J17" s="68">
        <v>12.340338914050175</v>
      </c>
      <c r="K17" s="19">
        <f>+I17*1000/'Q2 - População'!C18*1000</f>
        <v>1378.5351658850639</v>
      </c>
      <c r="L17" s="18">
        <v>2023</v>
      </c>
      <c r="M17" s="18" t="s">
        <v>63</v>
      </c>
      <c r="N17" s="19" t="s">
        <v>10</v>
      </c>
      <c r="O17" s="68" t="s">
        <v>10</v>
      </c>
      <c r="P17" s="19" t="s">
        <v>10</v>
      </c>
      <c r="Q17" s="18" t="s">
        <v>10</v>
      </c>
      <c r="R17" s="18" t="s">
        <v>10</v>
      </c>
      <c r="S17" s="19">
        <v>4.0599999999999996</v>
      </c>
      <c r="T17" s="98">
        <v>9.139784946236551</v>
      </c>
      <c r="U17" s="19">
        <f>+S17*1000/'Q2 - População'!C18*1000</f>
        <v>12.676328985081895</v>
      </c>
      <c r="V17" s="18">
        <v>2023</v>
      </c>
      <c r="W17" s="18" t="s">
        <v>63</v>
      </c>
      <c r="X17" s="19" t="s">
        <v>10</v>
      </c>
      <c r="Y17" s="18" t="s">
        <v>10</v>
      </c>
      <c r="Z17" s="19" t="s">
        <v>10</v>
      </c>
      <c r="AA17" s="18">
        <v>2023</v>
      </c>
      <c r="AB17" s="18" t="s">
        <v>10</v>
      </c>
    </row>
    <row r="18" spans="1:28" ht="15.75" customHeight="1" x14ac:dyDescent="0.25">
      <c r="A18" s="5"/>
      <c r="B18" s="13" t="s">
        <v>71</v>
      </c>
      <c r="C18" s="18">
        <v>33.628441590759799</v>
      </c>
      <c r="D18" s="20">
        <v>2023</v>
      </c>
      <c r="E18" s="18" t="s">
        <v>63</v>
      </c>
      <c r="F18" s="97">
        <v>1255.4618193883659</v>
      </c>
      <c r="G18" s="20">
        <v>2023</v>
      </c>
      <c r="H18" s="18" t="s">
        <v>63</v>
      </c>
      <c r="I18" s="19">
        <v>2639.13</v>
      </c>
      <c r="J18" s="68">
        <v>14.92066118581481</v>
      </c>
      <c r="K18" s="19">
        <f>+I18*1000/'Q2 - População'!C19*1000</f>
        <v>2958.3276351807303</v>
      </c>
      <c r="L18" s="18">
        <v>2023</v>
      </c>
      <c r="M18" s="18" t="s">
        <v>63</v>
      </c>
      <c r="N18" s="19" t="s">
        <v>10</v>
      </c>
      <c r="O18" s="68" t="s">
        <v>10</v>
      </c>
      <c r="P18" s="19" t="s">
        <v>10</v>
      </c>
      <c r="Q18" s="18" t="s">
        <v>10</v>
      </c>
      <c r="R18" s="18" t="s">
        <v>10</v>
      </c>
      <c r="S18" s="19">
        <v>32.119999999999997</v>
      </c>
      <c r="T18" s="37">
        <v>1.6455696202531511</v>
      </c>
      <c r="U18" s="19">
        <f>+S18*1000/'Q2 - População'!C19*1000</f>
        <v>36.004851463173488</v>
      </c>
      <c r="V18" s="18">
        <v>2023</v>
      </c>
      <c r="W18" s="18" t="s">
        <v>63</v>
      </c>
      <c r="X18" s="19">
        <v>4455.28</v>
      </c>
      <c r="Y18" s="68">
        <v>-8.1999999999999993</v>
      </c>
      <c r="Z18" s="19">
        <f>+X18*1000/'Q2 - População'!C19*1000</f>
        <v>4994.1374416826775</v>
      </c>
      <c r="AA18" s="18">
        <v>2023</v>
      </c>
      <c r="AB18" s="18" t="s">
        <v>63</v>
      </c>
    </row>
    <row r="19" spans="1:28" ht="5.25" customHeight="1" x14ac:dyDescent="0.25">
      <c r="A19" s="5"/>
      <c r="C19"/>
      <c r="D19"/>
      <c r="E19"/>
      <c r="F19"/>
      <c r="G19"/>
      <c r="H19"/>
      <c r="L19">
        <v>0</v>
      </c>
      <c r="O19">
        <v>0</v>
      </c>
      <c r="S19">
        <v>0</v>
      </c>
      <c r="U19">
        <v>0</v>
      </c>
      <c r="W19">
        <v>0</v>
      </c>
    </row>
    <row r="20" spans="1:28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 t="e">
        <f>SUMIFS(#REF!,#REF!,'Q11 - Transportes'!$A20,#REF!,'Q11 - Transportes'!$Q19)</f>
        <v>#REF!</v>
      </c>
      <c r="R20" s="4"/>
      <c r="S20" s="4"/>
      <c r="T20" s="4" t="e">
        <f>SUMIFS(#REF!,#REF!,'Q11 - Transportes'!$A20,#REF!,'Q11 - Transportes'!$X$4)</f>
        <v>#REF!</v>
      </c>
      <c r="U20" s="4"/>
      <c r="V20" s="4"/>
      <c r="W20" s="4"/>
      <c r="X20" s="4"/>
      <c r="Y20" s="4">
        <v>-4.034403262989894</v>
      </c>
      <c r="Z20" s="4"/>
      <c r="AA20" s="4"/>
      <c r="AB20" s="4"/>
    </row>
    <row r="21" spans="1:28" s="3" customFormat="1" ht="6.75" customHeight="1" x14ac:dyDescent="0.2">
      <c r="C21" s="8"/>
      <c r="D21" s="8"/>
      <c r="E21" s="8"/>
      <c r="F21" s="8"/>
      <c r="G21" s="8"/>
      <c r="H21" s="8"/>
    </row>
    <row r="22" spans="1:28" s="49" customFormat="1" ht="15" customHeight="1" x14ac:dyDescent="0.1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</row>
    <row r="24" spans="1:28" x14ac:dyDescent="0.25">
      <c r="B24" s="45" t="s">
        <v>233</v>
      </c>
    </row>
  </sheetData>
  <mergeCells count="9">
    <mergeCell ref="B22:AB22"/>
    <mergeCell ref="B1:AB1"/>
    <mergeCell ref="I2:W2"/>
    <mergeCell ref="X4:AB4"/>
    <mergeCell ref="S4:W4"/>
    <mergeCell ref="N4:R4"/>
    <mergeCell ref="I4:M4"/>
    <mergeCell ref="C4:E4"/>
    <mergeCell ref="F4:H4"/>
  </mergeCells>
  <hyperlinks>
    <hyperlink ref="B24" location="Índice!A1" tooltip="(voltar ao índice)" display="(voltar ao índice)" xr:uid="{0B69AE13-A4D9-4D26-9E39-54042F27C2BE}"/>
  </hyperlinks>
  <printOptions horizontalCentered="1"/>
  <pageMargins left="0.27559055118110237" right="0.27559055118110237" top="0.6692913385826772" bottom="0.47244094488188981" header="0" footer="0"/>
  <pageSetup paperSize="9" scale="51" orientation="landscape" r:id="rId1"/>
  <ignoredErrors>
    <ignoredError sqref="T10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10">
    <pageSetUpPr fitToPage="1"/>
  </sheetPr>
  <dimension ref="A1:S23"/>
  <sheetViews>
    <sheetView showGridLines="0" showZeros="0" zoomScaleNormal="100" workbookViewId="0">
      <pane xSplit="2" ySplit="5" topLeftCell="C6" activePane="bottomRight" state="frozen"/>
      <selection activeCell="B1" sqref="B1:N1"/>
      <selection pane="topRight" activeCell="B1" sqref="B1:N1"/>
      <selection pane="bottomLeft" activeCell="B1" sqref="B1:N1"/>
      <selection pane="bottomRight" activeCell="S2" sqref="S2"/>
    </sheetView>
  </sheetViews>
  <sheetFormatPr defaultRowHeight="15" x14ac:dyDescent="0.25"/>
  <cols>
    <col min="1" max="1" width="6.7109375" customWidth="1"/>
    <col min="2" max="2" width="16.85546875" customWidth="1"/>
    <col min="3" max="3" width="12.42578125" customWidth="1"/>
    <col min="4" max="4" width="9.42578125" customWidth="1"/>
    <col min="5" max="6" width="12.42578125" customWidth="1"/>
    <col min="7" max="7" width="9.42578125" customWidth="1"/>
    <col min="8" max="8" width="13.85546875" customWidth="1"/>
    <col min="9" max="9" width="12.42578125" customWidth="1"/>
    <col min="10" max="10" width="9.42578125" customWidth="1"/>
    <col min="11" max="12" width="12.42578125" customWidth="1"/>
    <col min="13" max="13" width="9.42578125" customWidth="1"/>
    <col min="14" max="15" width="12.42578125" customWidth="1"/>
    <col min="16" max="16" width="9.42578125" customWidth="1"/>
    <col min="17" max="17" width="12.42578125" customWidth="1"/>
    <col min="18" max="18" width="6.7109375" customWidth="1"/>
    <col min="19" max="19" width="14" bestFit="1" customWidth="1"/>
  </cols>
  <sheetData>
    <row r="1" spans="1:19" x14ac:dyDescent="0.25">
      <c r="B1" s="145" t="s">
        <v>264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9" x14ac:dyDescent="0.25"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S2" s="45" t="s">
        <v>233</v>
      </c>
    </row>
    <row r="3" spans="1:19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9" ht="34.5" customHeight="1" x14ac:dyDescent="0.25">
      <c r="B4" s="2"/>
      <c r="C4" s="153" t="s">
        <v>131</v>
      </c>
      <c r="D4" s="154"/>
      <c r="E4" s="155"/>
      <c r="F4" s="153" t="s">
        <v>132</v>
      </c>
      <c r="G4" s="154"/>
      <c r="H4" s="155"/>
      <c r="I4" s="153" t="s">
        <v>133</v>
      </c>
      <c r="J4" s="154"/>
      <c r="K4" s="155"/>
      <c r="L4" s="153" t="s">
        <v>134</v>
      </c>
      <c r="M4" s="154"/>
      <c r="N4" s="155"/>
      <c r="O4" s="150" t="s">
        <v>221</v>
      </c>
      <c r="P4" s="151"/>
      <c r="Q4" s="152"/>
    </row>
    <row r="5" spans="1:19" ht="24.75" customHeight="1" x14ac:dyDescent="0.25">
      <c r="B5" s="7"/>
      <c r="C5" s="46" t="s">
        <v>135</v>
      </c>
      <c r="D5" s="46" t="s">
        <v>57</v>
      </c>
      <c r="E5" s="46" t="s">
        <v>58</v>
      </c>
      <c r="F5" s="46" t="s">
        <v>136</v>
      </c>
      <c r="G5" s="46" t="s">
        <v>57</v>
      </c>
      <c r="H5" s="46" t="s">
        <v>58</v>
      </c>
      <c r="I5" s="46" t="s">
        <v>136</v>
      </c>
      <c r="J5" s="46" t="s">
        <v>57</v>
      </c>
      <c r="K5" s="46" t="s">
        <v>58</v>
      </c>
      <c r="L5" s="46" t="s">
        <v>85</v>
      </c>
      <c r="M5" s="46" t="s">
        <v>57</v>
      </c>
      <c r="N5" s="46" t="s">
        <v>58</v>
      </c>
      <c r="O5" s="46" t="s">
        <v>137</v>
      </c>
      <c r="P5" s="46" t="s">
        <v>57</v>
      </c>
      <c r="Q5" s="46" t="s">
        <v>58</v>
      </c>
    </row>
    <row r="6" spans="1:19" ht="5.25" customHeight="1" x14ac:dyDescent="0.25">
      <c r="B6" s="42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</row>
    <row r="7" spans="1:19" ht="22.5" customHeight="1" x14ac:dyDescent="0.25">
      <c r="A7" s="5"/>
      <c r="B7" s="1" t="s">
        <v>87</v>
      </c>
      <c r="C7" s="111">
        <v>2942631519</v>
      </c>
      <c r="D7" s="31">
        <v>2023</v>
      </c>
      <c r="E7" s="31" t="s">
        <v>63</v>
      </c>
      <c r="F7" s="29">
        <v>6549.2789188942033</v>
      </c>
      <c r="G7" s="31">
        <v>2023</v>
      </c>
      <c r="H7" s="31" t="s">
        <v>63</v>
      </c>
      <c r="I7" s="29">
        <v>696.46368917782854</v>
      </c>
      <c r="J7" s="31">
        <v>2023</v>
      </c>
      <c r="K7" s="31" t="s">
        <v>63</v>
      </c>
      <c r="L7" s="67">
        <v>49.2</v>
      </c>
      <c r="M7" s="31">
        <v>2023</v>
      </c>
      <c r="N7" s="31" t="s">
        <v>63</v>
      </c>
      <c r="O7" s="29" t="s">
        <v>10</v>
      </c>
      <c r="P7" s="31" t="s">
        <v>10</v>
      </c>
      <c r="Q7" s="31" t="s">
        <v>10</v>
      </c>
    </row>
    <row r="8" spans="1:19" x14ac:dyDescent="0.25">
      <c r="A8" s="5"/>
      <c r="B8" s="1" t="s">
        <v>88</v>
      </c>
      <c r="C8" s="29">
        <v>84886830</v>
      </c>
      <c r="D8" s="31">
        <v>2023</v>
      </c>
      <c r="E8" s="31" t="s">
        <v>63</v>
      </c>
      <c r="F8" s="29">
        <v>7978.2909823053715</v>
      </c>
      <c r="G8" s="31">
        <v>2023</v>
      </c>
      <c r="H8" s="31" t="s">
        <v>63</v>
      </c>
      <c r="I8" s="29">
        <v>920.42189838006641</v>
      </c>
      <c r="J8" s="31">
        <v>2023</v>
      </c>
      <c r="K8" s="31" t="s">
        <v>63</v>
      </c>
      <c r="L8" s="67">
        <v>51.91</v>
      </c>
      <c r="M8" s="31">
        <v>2023</v>
      </c>
      <c r="N8" s="31" t="s">
        <v>63</v>
      </c>
      <c r="O8" s="112">
        <v>77.697052892341802</v>
      </c>
      <c r="P8" s="18">
        <v>2024</v>
      </c>
      <c r="Q8" s="18" t="s">
        <v>42</v>
      </c>
    </row>
    <row r="9" spans="1:19" x14ac:dyDescent="0.25">
      <c r="A9" s="5"/>
      <c r="B9" s="13" t="s">
        <v>62</v>
      </c>
      <c r="C9" s="19">
        <v>9269336</v>
      </c>
      <c r="D9" s="18">
        <v>2023</v>
      </c>
      <c r="E9" s="18" t="s">
        <v>63</v>
      </c>
      <c r="F9" s="19">
        <v>36120.582023365103</v>
      </c>
      <c r="G9" s="18">
        <v>2023</v>
      </c>
      <c r="H9" s="18" t="s">
        <v>63</v>
      </c>
      <c r="I9" s="19">
        <v>11572.204744069913</v>
      </c>
      <c r="J9" s="18">
        <v>2023</v>
      </c>
      <c r="K9" s="18" t="s">
        <v>63</v>
      </c>
      <c r="L9" s="68">
        <v>67.959999999999994</v>
      </c>
      <c r="M9" s="18">
        <v>2023</v>
      </c>
      <c r="N9" s="18" t="s">
        <v>63</v>
      </c>
      <c r="O9" s="112">
        <v>89.57</v>
      </c>
      <c r="P9" s="18">
        <v>2024</v>
      </c>
      <c r="Q9" s="18" t="s">
        <v>40</v>
      </c>
    </row>
    <row r="10" spans="1:19" x14ac:dyDescent="0.25">
      <c r="A10" s="5"/>
      <c r="B10" s="13" t="s">
        <v>64</v>
      </c>
      <c r="C10" s="19">
        <v>2783084</v>
      </c>
      <c r="D10" s="18">
        <v>2023</v>
      </c>
      <c r="E10" s="18" t="s">
        <v>63</v>
      </c>
      <c r="F10" s="19">
        <v>11546.868582097293</v>
      </c>
      <c r="G10" s="18">
        <v>2023</v>
      </c>
      <c r="H10" s="18" t="s">
        <v>63</v>
      </c>
      <c r="I10" s="19">
        <v>1198.5719207579673</v>
      </c>
      <c r="J10" s="18">
        <v>2023</v>
      </c>
      <c r="K10" s="18" t="s">
        <v>63</v>
      </c>
      <c r="L10" s="68">
        <v>51.05</v>
      </c>
      <c r="M10" s="18">
        <v>2023</v>
      </c>
      <c r="N10" s="18" t="s">
        <v>63</v>
      </c>
      <c r="O10" s="112">
        <v>70.69</v>
      </c>
      <c r="P10" s="18">
        <v>2024</v>
      </c>
      <c r="Q10" s="18" t="s">
        <v>218</v>
      </c>
    </row>
    <row r="11" spans="1:19" ht="22.5" customHeight="1" x14ac:dyDescent="0.25">
      <c r="A11" s="5"/>
      <c r="B11" s="1" t="s">
        <v>89</v>
      </c>
      <c r="C11" s="29">
        <v>484989585</v>
      </c>
      <c r="D11" s="31">
        <v>2023</v>
      </c>
      <c r="E11" s="31" t="s">
        <v>63</v>
      </c>
      <c r="F11" s="29">
        <v>9975.1671621963069</v>
      </c>
      <c r="G11" s="31">
        <v>2023</v>
      </c>
      <c r="H11" s="31" t="s">
        <v>63</v>
      </c>
      <c r="I11" s="29">
        <v>958.50964360462706</v>
      </c>
      <c r="J11" s="31">
        <v>2023</v>
      </c>
      <c r="K11" s="31" t="s">
        <v>63</v>
      </c>
      <c r="L11" s="67">
        <v>61.4</v>
      </c>
      <c r="M11" s="31">
        <v>2023</v>
      </c>
      <c r="N11" s="31" t="s">
        <v>63</v>
      </c>
      <c r="O11" s="29" t="s">
        <v>10</v>
      </c>
      <c r="P11" s="31" t="s">
        <v>10</v>
      </c>
      <c r="Q11" s="31" t="s">
        <v>10</v>
      </c>
    </row>
    <row r="12" spans="1:19" x14ac:dyDescent="0.25">
      <c r="A12" s="5"/>
      <c r="B12" s="13" t="s">
        <v>65</v>
      </c>
      <c r="C12" s="19">
        <v>95574956</v>
      </c>
      <c r="D12" s="18">
        <v>2023</v>
      </c>
      <c r="E12" s="18" t="s">
        <v>63</v>
      </c>
      <c r="F12" s="19">
        <v>42691.138016950499</v>
      </c>
      <c r="G12" s="18">
        <v>2023</v>
      </c>
      <c r="H12" s="18" t="s">
        <v>63</v>
      </c>
      <c r="I12" s="19">
        <v>12834.021216597288</v>
      </c>
      <c r="J12" s="18">
        <v>2023</v>
      </c>
      <c r="K12" s="18" t="s">
        <v>63</v>
      </c>
      <c r="L12" s="68">
        <v>73.989999999999995</v>
      </c>
      <c r="M12" s="18">
        <v>2023</v>
      </c>
      <c r="N12" s="18" t="s">
        <v>63</v>
      </c>
      <c r="O12" s="112">
        <v>113.62</v>
      </c>
      <c r="P12" s="18">
        <v>2024</v>
      </c>
      <c r="Q12" s="18" t="s">
        <v>222</v>
      </c>
    </row>
    <row r="13" spans="1:19" x14ac:dyDescent="0.25">
      <c r="A13" s="5"/>
      <c r="B13" s="1" t="s">
        <v>90</v>
      </c>
      <c r="C13" s="29">
        <v>460271794</v>
      </c>
      <c r="D13" s="31">
        <v>2023</v>
      </c>
      <c r="E13" s="31" t="s">
        <v>63</v>
      </c>
      <c r="F13" s="29">
        <v>6722.4993128842907</v>
      </c>
      <c r="G13" s="31">
        <v>2023</v>
      </c>
      <c r="H13" s="31" t="s">
        <v>63</v>
      </c>
      <c r="I13" s="29">
        <v>720.89242961744787</v>
      </c>
      <c r="J13" s="31">
        <v>2023</v>
      </c>
      <c r="K13" s="31" t="s">
        <v>63</v>
      </c>
      <c r="L13" s="67">
        <v>50</v>
      </c>
      <c r="M13" s="31">
        <v>2023</v>
      </c>
      <c r="N13" s="31" t="s">
        <v>63</v>
      </c>
      <c r="O13" s="29" t="s">
        <v>10</v>
      </c>
      <c r="P13" s="31" t="s">
        <v>10</v>
      </c>
      <c r="Q13" s="31" t="s">
        <v>10</v>
      </c>
    </row>
    <row r="14" spans="1:19" x14ac:dyDescent="0.25">
      <c r="A14" s="5"/>
      <c r="B14" s="13" t="s">
        <v>66</v>
      </c>
      <c r="C14" s="19">
        <v>1309222</v>
      </c>
      <c r="D14" s="18">
        <v>2023</v>
      </c>
      <c r="E14" s="18" t="s">
        <v>63</v>
      </c>
      <c r="F14" s="19">
        <v>3172.6793568477301</v>
      </c>
      <c r="G14" s="18">
        <v>2023</v>
      </c>
      <c r="H14" s="18" t="s">
        <v>63</v>
      </c>
      <c r="I14" s="19">
        <v>776.98635014836793</v>
      </c>
      <c r="J14" s="18">
        <v>2023</v>
      </c>
      <c r="K14" s="18" t="s">
        <v>63</v>
      </c>
      <c r="L14" s="68">
        <v>58.1</v>
      </c>
      <c r="M14" s="18">
        <v>2023</v>
      </c>
      <c r="N14" s="18" t="s">
        <v>63</v>
      </c>
      <c r="O14" s="19" t="s">
        <v>10</v>
      </c>
      <c r="P14" s="18" t="s">
        <v>10</v>
      </c>
      <c r="Q14" s="18" t="s">
        <v>10</v>
      </c>
    </row>
    <row r="15" spans="1:19" x14ac:dyDescent="0.25">
      <c r="A15" s="5"/>
      <c r="B15" s="13" t="s">
        <v>67</v>
      </c>
      <c r="C15" s="19">
        <v>420028</v>
      </c>
      <c r="D15" s="18">
        <v>2023</v>
      </c>
      <c r="E15" s="18" t="s">
        <v>63</v>
      </c>
      <c r="F15" s="19">
        <v>1439.5662396238185</v>
      </c>
      <c r="G15" s="18">
        <v>2023</v>
      </c>
      <c r="H15" s="18" t="s">
        <v>63</v>
      </c>
      <c r="I15" s="19">
        <v>5.0151998185096298</v>
      </c>
      <c r="J15" s="18">
        <v>2023</v>
      </c>
      <c r="K15" s="18" t="s">
        <v>63</v>
      </c>
      <c r="L15" s="68">
        <v>36.9</v>
      </c>
      <c r="M15" s="18">
        <v>2023</v>
      </c>
      <c r="N15" s="18" t="s">
        <v>63</v>
      </c>
      <c r="O15" s="19" t="s">
        <v>10</v>
      </c>
      <c r="P15" s="18" t="s">
        <v>10</v>
      </c>
      <c r="Q15" s="18" t="s">
        <v>10</v>
      </c>
    </row>
    <row r="16" spans="1:19" x14ac:dyDescent="0.25">
      <c r="A16" s="5"/>
      <c r="B16" s="13" t="s">
        <v>69</v>
      </c>
      <c r="C16" s="19">
        <v>1244021</v>
      </c>
      <c r="D16" s="18">
        <v>2023</v>
      </c>
      <c r="E16" s="18" t="s">
        <v>63</v>
      </c>
      <c r="F16" s="19">
        <v>3478.9032131771023</v>
      </c>
      <c r="G16" s="18">
        <v>2023</v>
      </c>
      <c r="H16" s="18" t="s">
        <v>63</v>
      </c>
      <c r="I16" s="19">
        <v>1122.7626353790613</v>
      </c>
      <c r="J16" s="18">
        <v>2023</v>
      </c>
      <c r="K16" s="18" t="s">
        <v>63</v>
      </c>
      <c r="L16" s="68">
        <v>57.8</v>
      </c>
      <c r="M16" s="18">
        <v>2023</v>
      </c>
      <c r="N16" s="18" t="s">
        <v>63</v>
      </c>
      <c r="O16" s="19" t="s">
        <v>10</v>
      </c>
      <c r="P16" s="18" t="s">
        <v>10</v>
      </c>
      <c r="Q16" s="18" t="s">
        <v>10</v>
      </c>
    </row>
    <row r="17" spans="1:17" x14ac:dyDescent="0.25">
      <c r="A17" s="5"/>
      <c r="B17" s="13" t="s">
        <v>70</v>
      </c>
      <c r="C17" s="19">
        <v>161923</v>
      </c>
      <c r="D17" s="18">
        <v>2023</v>
      </c>
      <c r="E17" s="18" t="s">
        <v>63</v>
      </c>
      <c r="F17" s="19">
        <v>505.56384685995465</v>
      </c>
      <c r="G17" s="18">
        <v>2023</v>
      </c>
      <c r="H17" s="18" t="s">
        <v>63</v>
      </c>
      <c r="I17" s="19">
        <v>441.20708446866485</v>
      </c>
      <c r="J17" s="18">
        <v>2023</v>
      </c>
      <c r="K17" s="18" t="s">
        <v>63</v>
      </c>
      <c r="L17" s="68">
        <v>57.9</v>
      </c>
      <c r="M17" s="18">
        <v>2023</v>
      </c>
      <c r="N17" s="18" t="s">
        <v>63</v>
      </c>
      <c r="O17" s="19" t="s">
        <v>10</v>
      </c>
      <c r="P17" s="18" t="s">
        <v>10</v>
      </c>
      <c r="Q17" s="18" t="s">
        <v>10</v>
      </c>
    </row>
    <row r="18" spans="1:17" x14ac:dyDescent="0.25">
      <c r="A18" s="5"/>
      <c r="B18" s="13" t="s">
        <v>71</v>
      </c>
      <c r="C18" s="19">
        <v>1558175</v>
      </c>
      <c r="D18" s="18">
        <v>2023</v>
      </c>
      <c r="E18" s="18" t="s">
        <v>63</v>
      </c>
      <c r="F18" s="19">
        <v>1746.6332325227384</v>
      </c>
      <c r="G18" s="18">
        <v>2023</v>
      </c>
      <c r="H18" s="18" t="s">
        <v>63</v>
      </c>
      <c r="I18" s="19">
        <v>622.27436102236425</v>
      </c>
      <c r="J18" s="18">
        <v>2023</v>
      </c>
      <c r="K18" s="18" t="s">
        <v>63</v>
      </c>
      <c r="L18" s="68">
        <v>62.8</v>
      </c>
      <c r="M18" s="18">
        <v>2023</v>
      </c>
      <c r="N18" s="18" t="s">
        <v>63</v>
      </c>
      <c r="O18" s="19" t="s">
        <v>10</v>
      </c>
      <c r="P18" s="18" t="s">
        <v>10</v>
      </c>
      <c r="Q18" s="18" t="s">
        <v>10</v>
      </c>
    </row>
    <row r="19" spans="1:17" ht="5.25" customHeight="1" x14ac:dyDescent="0.25">
      <c r="A19" s="5"/>
      <c r="B19" s="13"/>
      <c r="C19" s="19"/>
      <c r="D19" s="18"/>
      <c r="E19" s="18"/>
      <c r="F19" s="19"/>
      <c r="G19" s="18"/>
      <c r="H19" s="18"/>
      <c r="I19" s="19"/>
      <c r="J19" s="18"/>
      <c r="K19" s="18"/>
      <c r="L19" s="40"/>
      <c r="M19" s="18"/>
      <c r="N19" s="18"/>
      <c r="O19" s="19"/>
      <c r="P19" s="18"/>
      <c r="Q19" s="18"/>
    </row>
    <row r="20" spans="1:17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 t="e">
        <f>SUMIFS(#REF!,#REF!,'Q12 - Turismo'!$A20,#REF!,'Q12 - Turismo'!#REF!)</f>
        <v>#REF!</v>
      </c>
      <c r="P20" s="4"/>
      <c r="Q20" s="4"/>
    </row>
    <row r="21" spans="1:17" s="3" customFormat="1" ht="6.75" customHeight="1" x14ac:dyDescent="0.2"/>
    <row r="22" spans="1:17" s="134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</row>
    <row r="23" spans="1:17" s="49" customFormat="1" ht="15" customHeight="1" x14ac:dyDescent="0.15">
      <c r="B23" s="149" t="s">
        <v>289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</row>
  </sheetData>
  <mergeCells count="9">
    <mergeCell ref="B22:N22"/>
    <mergeCell ref="B23:N23"/>
    <mergeCell ref="B1:Q1"/>
    <mergeCell ref="F4:H4"/>
    <mergeCell ref="L4:N4"/>
    <mergeCell ref="O4:Q4"/>
    <mergeCell ref="F2:Q2"/>
    <mergeCell ref="C4:E4"/>
    <mergeCell ref="I4:K4"/>
  </mergeCells>
  <hyperlinks>
    <hyperlink ref="S2" location="Índice!A1" tooltip="(voltar ao índice)" display="(voltar ao índice)" xr:uid="{B6A2BC57-B5A9-45BF-B7E0-C774F7EFE63F}"/>
  </hyperlinks>
  <printOptions horizontalCentered="1"/>
  <pageMargins left="0.27559055118110237" right="0.27559055118110237" top="0.6692913385826772" bottom="0.47244094488188981" header="0" footer="0"/>
  <pageSetup paperSize="9"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75268-606A-46C5-9B0D-0B5C6DF7EEB7}">
  <sheetPr codeName="Folha14">
    <pageSetUpPr fitToPage="1"/>
  </sheetPr>
  <dimension ref="A1:O25"/>
  <sheetViews>
    <sheetView showGridLines="0" showZeros="0" zoomScaleNormal="100" workbookViewId="0">
      <selection activeCell="J2" sqref="J2"/>
    </sheetView>
  </sheetViews>
  <sheetFormatPr defaultRowHeight="15" x14ac:dyDescent="0.25"/>
  <cols>
    <col min="1" max="1" width="6.7109375" customWidth="1"/>
    <col min="2" max="2" width="16.85546875" customWidth="1"/>
    <col min="3" max="8" width="13.5703125" customWidth="1"/>
    <col min="9" max="9" width="6.7109375" customWidth="1"/>
    <col min="10" max="10" width="14" bestFit="1" customWidth="1"/>
  </cols>
  <sheetData>
    <row r="1" spans="1:15" x14ac:dyDescent="0.25">
      <c r="B1" s="145" t="s">
        <v>271</v>
      </c>
      <c r="C1" s="145"/>
      <c r="D1" s="145"/>
      <c r="E1" s="145"/>
      <c r="F1" s="145"/>
      <c r="G1" s="145"/>
      <c r="H1" s="145"/>
    </row>
    <row r="2" spans="1:15" x14ac:dyDescent="0.25">
      <c r="C2" s="145"/>
      <c r="D2" s="145"/>
      <c r="E2" s="145"/>
      <c r="F2" s="145"/>
      <c r="G2" s="145"/>
      <c r="H2" s="145"/>
      <c r="J2" s="45" t="s">
        <v>233</v>
      </c>
    </row>
    <row r="3" spans="1:15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33.75" customHeight="1" x14ac:dyDescent="0.25">
      <c r="B4" s="2"/>
      <c r="C4" s="154" t="s">
        <v>138</v>
      </c>
      <c r="D4" s="154"/>
      <c r="E4" s="155"/>
      <c r="F4" s="153" t="s">
        <v>139</v>
      </c>
      <c r="G4" s="154"/>
      <c r="H4" s="155"/>
    </row>
    <row r="5" spans="1:15" ht="24.75" customHeight="1" x14ac:dyDescent="0.25">
      <c r="B5" s="7"/>
      <c r="C5" s="46" t="s">
        <v>85</v>
      </c>
      <c r="D5" s="46" t="s">
        <v>57</v>
      </c>
      <c r="E5" s="46" t="s">
        <v>58</v>
      </c>
      <c r="F5" s="46" t="s">
        <v>85</v>
      </c>
      <c r="G5" s="46" t="s">
        <v>57</v>
      </c>
      <c r="H5" s="46" t="s">
        <v>58</v>
      </c>
    </row>
    <row r="6" spans="1:15" ht="5.25" customHeight="1" x14ac:dyDescent="0.25">
      <c r="B6" s="42"/>
      <c r="C6" s="43"/>
      <c r="D6" s="43"/>
      <c r="E6" s="43"/>
      <c r="F6" s="43"/>
      <c r="G6" s="43"/>
      <c r="H6" s="43"/>
    </row>
    <row r="7" spans="1:15" x14ac:dyDescent="0.25">
      <c r="A7" s="5"/>
      <c r="B7" s="1" t="s">
        <v>87</v>
      </c>
      <c r="C7" s="67">
        <v>36.6</v>
      </c>
      <c r="D7" s="31">
        <v>2024</v>
      </c>
      <c r="E7" s="31" t="s">
        <v>63</v>
      </c>
      <c r="F7" s="109">
        <v>2.2400000000000002</v>
      </c>
      <c r="G7" s="31">
        <v>2023</v>
      </c>
      <c r="H7" s="31" t="s">
        <v>63</v>
      </c>
    </row>
    <row r="8" spans="1:15" x14ac:dyDescent="0.25">
      <c r="A8" s="5"/>
      <c r="B8" s="1" t="s">
        <v>88</v>
      </c>
      <c r="C8" s="67">
        <v>32.5</v>
      </c>
      <c r="D8" s="31">
        <v>2024</v>
      </c>
      <c r="E8" s="31" t="s">
        <v>63</v>
      </c>
      <c r="F8" s="109">
        <v>1.69</v>
      </c>
      <c r="G8" s="31">
        <v>2023</v>
      </c>
      <c r="H8" s="31" t="s">
        <v>63</v>
      </c>
    </row>
    <row r="9" spans="1:15" x14ac:dyDescent="0.25">
      <c r="A9" s="5"/>
      <c r="B9" s="13" t="s">
        <v>62</v>
      </c>
      <c r="C9" s="68">
        <v>24.3</v>
      </c>
      <c r="D9" s="18">
        <v>2024</v>
      </c>
      <c r="E9" s="18" t="s">
        <v>63</v>
      </c>
      <c r="F9" s="110">
        <v>0.48</v>
      </c>
      <c r="G9" s="18">
        <v>2023</v>
      </c>
      <c r="H9" s="18" t="s">
        <v>101</v>
      </c>
    </row>
    <row r="10" spans="1:15" x14ac:dyDescent="0.25">
      <c r="A10" s="5"/>
      <c r="B10" s="13" t="s">
        <v>64</v>
      </c>
      <c r="C10" s="68">
        <v>24.9</v>
      </c>
      <c r="D10" s="18">
        <v>2024</v>
      </c>
      <c r="E10" s="18" t="s">
        <v>63</v>
      </c>
      <c r="F10" s="110">
        <v>0.49</v>
      </c>
      <c r="G10" s="18">
        <v>2023</v>
      </c>
      <c r="H10" s="18" t="s">
        <v>101</v>
      </c>
    </row>
    <row r="11" spans="1:15" x14ac:dyDescent="0.25">
      <c r="A11" s="5"/>
      <c r="B11" s="1" t="s">
        <v>89</v>
      </c>
      <c r="C11" s="67">
        <v>28.7</v>
      </c>
      <c r="D11" s="31">
        <v>2024</v>
      </c>
      <c r="E11" s="31" t="s">
        <v>63</v>
      </c>
      <c r="F11" s="109">
        <v>1.49</v>
      </c>
      <c r="G11" s="31">
        <v>2023</v>
      </c>
      <c r="H11" s="31" t="s">
        <v>63</v>
      </c>
    </row>
    <row r="12" spans="1:15" x14ac:dyDescent="0.25">
      <c r="A12" s="5"/>
      <c r="B12" s="13" t="s">
        <v>65</v>
      </c>
      <c r="C12" s="68">
        <v>19.5</v>
      </c>
      <c r="D12" s="18">
        <v>2024</v>
      </c>
      <c r="E12" s="18" t="s">
        <v>63</v>
      </c>
      <c r="F12" s="110">
        <v>0.56000000000000005</v>
      </c>
      <c r="G12" s="18">
        <v>2021</v>
      </c>
      <c r="H12" s="18" t="s">
        <v>63</v>
      </c>
    </row>
    <row r="13" spans="1:15" x14ac:dyDescent="0.25">
      <c r="A13" s="5"/>
      <c r="B13" s="1" t="s">
        <v>90</v>
      </c>
      <c r="C13" s="67">
        <v>39.200000000000003</v>
      </c>
      <c r="D13" s="31">
        <v>2024</v>
      </c>
      <c r="E13" s="31" t="s">
        <v>63</v>
      </c>
      <c r="F13" s="109">
        <v>2.19</v>
      </c>
      <c r="G13" s="31">
        <v>2023</v>
      </c>
      <c r="H13" s="31" t="s">
        <v>63</v>
      </c>
    </row>
    <row r="14" spans="1:15" x14ac:dyDescent="0.25">
      <c r="A14" s="5"/>
      <c r="B14" s="13" t="s">
        <v>66</v>
      </c>
      <c r="C14" s="68">
        <v>28.5</v>
      </c>
      <c r="D14" s="18">
        <v>2024</v>
      </c>
      <c r="E14" s="18" t="s">
        <v>63</v>
      </c>
      <c r="F14" s="110" t="s">
        <v>10</v>
      </c>
      <c r="G14" s="18" t="s">
        <v>10</v>
      </c>
      <c r="H14" s="18" t="s">
        <v>10</v>
      </c>
    </row>
    <row r="15" spans="1:15" x14ac:dyDescent="0.25">
      <c r="A15" s="5"/>
      <c r="B15" s="13" t="s">
        <v>67</v>
      </c>
      <c r="C15" s="68">
        <v>29.3</v>
      </c>
      <c r="D15" s="18">
        <v>2024</v>
      </c>
      <c r="E15" s="18" t="s">
        <v>63</v>
      </c>
      <c r="F15" s="110" t="s">
        <v>10</v>
      </c>
      <c r="G15" s="18" t="s">
        <v>10</v>
      </c>
      <c r="H15" s="18" t="s">
        <v>10</v>
      </c>
    </row>
    <row r="16" spans="1:15" x14ac:dyDescent="0.25">
      <c r="A16" s="5"/>
      <c r="B16" s="13" t="s">
        <v>69</v>
      </c>
      <c r="C16" s="68">
        <v>26.1</v>
      </c>
      <c r="D16" s="18">
        <v>2024</v>
      </c>
      <c r="E16" s="18" t="s">
        <v>63</v>
      </c>
      <c r="F16" s="110" t="s">
        <v>10</v>
      </c>
      <c r="G16" s="18" t="s">
        <v>10</v>
      </c>
      <c r="H16" s="18" t="s">
        <v>10</v>
      </c>
    </row>
    <row r="17" spans="1:14" x14ac:dyDescent="0.25">
      <c r="A17" s="5"/>
      <c r="B17" s="13" t="s">
        <v>70</v>
      </c>
      <c r="C17" s="68" t="s">
        <v>256</v>
      </c>
      <c r="D17" s="18">
        <v>2020</v>
      </c>
      <c r="E17" s="18" t="s">
        <v>63</v>
      </c>
      <c r="F17" s="110" t="s">
        <v>10</v>
      </c>
      <c r="G17" s="18" t="s">
        <v>10</v>
      </c>
      <c r="H17" s="18" t="s">
        <v>10</v>
      </c>
    </row>
    <row r="18" spans="1:14" x14ac:dyDescent="0.25">
      <c r="A18" s="5"/>
      <c r="B18" s="13" t="s">
        <v>71</v>
      </c>
      <c r="C18" s="68">
        <v>29.1</v>
      </c>
      <c r="D18" s="18">
        <v>2024</v>
      </c>
      <c r="E18" s="18" t="s">
        <v>63</v>
      </c>
      <c r="F18" s="110" t="s">
        <v>10</v>
      </c>
      <c r="G18" s="18" t="s">
        <v>10</v>
      </c>
      <c r="H18" s="18" t="s">
        <v>10</v>
      </c>
    </row>
    <row r="19" spans="1:14" ht="5.25" customHeight="1" x14ac:dyDescent="0.25"/>
    <row r="20" spans="1:14" s="3" customFormat="1" ht="3" customHeight="1" x14ac:dyDescent="0.2">
      <c r="B20" s="4"/>
      <c r="C20" s="4"/>
      <c r="D20" s="4"/>
      <c r="E20" s="4"/>
      <c r="F20" s="4"/>
      <c r="G20" s="4"/>
      <c r="H20" s="4"/>
    </row>
    <row r="21" spans="1:14" s="3" customFormat="1" ht="6.75" customHeight="1" x14ac:dyDescent="0.2"/>
    <row r="22" spans="1:14" s="134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0"/>
      <c r="J22" s="140"/>
      <c r="K22" s="140"/>
      <c r="L22" s="140"/>
      <c r="M22" s="140"/>
      <c r="N22" s="140"/>
    </row>
    <row r="23" spans="1:14" s="134" customFormat="1" ht="15" customHeight="1" x14ac:dyDescent="0.25">
      <c r="B23" s="149" t="s">
        <v>140</v>
      </c>
      <c r="C23" s="149"/>
      <c r="D23" s="149"/>
      <c r="E23" s="149"/>
      <c r="F23" s="149"/>
      <c r="G23" s="149"/>
      <c r="H23" s="149"/>
      <c r="I23" s="140"/>
      <c r="J23" s="140"/>
      <c r="K23" s="140"/>
      <c r="L23" s="140"/>
      <c r="M23" s="140"/>
      <c r="N23" s="140"/>
    </row>
    <row r="24" spans="1:14" s="134" customFormat="1" ht="15" customHeight="1" x14ac:dyDescent="0.25">
      <c r="B24" s="144" t="s">
        <v>141</v>
      </c>
      <c r="C24" s="144"/>
      <c r="D24" s="144"/>
      <c r="E24" s="144"/>
      <c r="F24" s="144"/>
      <c r="G24" s="144"/>
      <c r="H24" s="144"/>
      <c r="I24" s="141"/>
      <c r="J24" s="141"/>
      <c r="K24" s="141"/>
      <c r="L24" s="141"/>
      <c r="M24" s="141"/>
      <c r="N24" s="141"/>
    </row>
    <row r="25" spans="1:14" s="134" customFormat="1" ht="22.5" customHeight="1" x14ac:dyDescent="0.25">
      <c r="B25" s="171" t="s">
        <v>142</v>
      </c>
      <c r="C25" s="171"/>
      <c r="D25" s="171"/>
      <c r="E25" s="171"/>
      <c r="F25" s="171"/>
      <c r="G25" s="171"/>
      <c r="H25" s="171"/>
      <c r="I25" s="137"/>
      <c r="J25" s="137"/>
      <c r="K25" s="137"/>
      <c r="L25" s="137"/>
      <c r="M25" s="137"/>
      <c r="N25" s="137"/>
    </row>
  </sheetData>
  <mergeCells count="8">
    <mergeCell ref="B22:H22"/>
    <mergeCell ref="B23:H23"/>
    <mergeCell ref="B24:H24"/>
    <mergeCell ref="B25:H25"/>
    <mergeCell ref="B1:H1"/>
    <mergeCell ref="C2:H2"/>
    <mergeCell ref="C4:E4"/>
    <mergeCell ref="F4:H4"/>
  </mergeCells>
  <hyperlinks>
    <hyperlink ref="J2" location="Índice!A1" tooltip="(voltar ao índice)" display="(voltar ao índice)" xr:uid="{AC50197B-7550-4437-8807-317F59DFA788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7">
    <pageSetUpPr fitToPage="1"/>
  </sheetPr>
  <dimension ref="A1:R24"/>
  <sheetViews>
    <sheetView showGridLines="0" showZeros="0" zoomScaleNormal="100" workbookViewId="0">
      <selection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10" width="12.140625" customWidth="1"/>
    <col min="11" max="11" width="10.5703125" customWidth="1"/>
    <col min="12" max="12" width="6.7109375" customWidth="1"/>
    <col min="13" max="13" width="14" bestFit="1" customWidth="1"/>
  </cols>
  <sheetData>
    <row r="1" spans="1:18" x14ac:dyDescent="0.25">
      <c r="B1" s="145" t="s">
        <v>272</v>
      </c>
      <c r="C1" s="145"/>
      <c r="D1" s="145"/>
      <c r="E1" s="145"/>
      <c r="F1" s="145"/>
      <c r="G1" s="145"/>
      <c r="H1" s="145"/>
      <c r="I1" s="145"/>
      <c r="J1" s="145"/>
      <c r="K1" s="145"/>
    </row>
    <row r="2" spans="1:18" x14ac:dyDescent="0.25">
      <c r="C2" s="145"/>
      <c r="D2" s="145"/>
      <c r="E2" s="145"/>
      <c r="F2" s="145"/>
      <c r="G2" s="145"/>
      <c r="H2" s="145"/>
      <c r="I2" s="145"/>
      <c r="J2" s="145"/>
      <c r="K2" s="145"/>
      <c r="M2" s="45" t="s">
        <v>233</v>
      </c>
    </row>
    <row r="3" spans="1:18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ht="39" customHeight="1" x14ac:dyDescent="0.25">
      <c r="B4" s="2"/>
      <c r="C4" s="153" t="s">
        <v>143</v>
      </c>
      <c r="D4" s="154"/>
      <c r="E4" s="155"/>
      <c r="F4" s="153" t="s">
        <v>144</v>
      </c>
      <c r="G4" s="154"/>
      <c r="H4" s="155"/>
      <c r="I4" s="153" t="s">
        <v>215</v>
      </c>
      <c r="J4" s="154"/>
      <c r="K4" s="155"/>
    </row>
    <row r="5" spans="1:18" ht="24.75" customHeight="1" x14ac:dyDescent="0.25">
      <c r="B5" s="7"/>
      <c r="C5" s="46" t="s">
        <v>85</v>
      </c>
      <c r="D5" s="46" t="s">
        <v>57</v>
      </c>
      <c r="E5" s="46" t="s">
        <v>58</v>
      </c>
      <c r="F5" s="46" t="s">
        <v>85</v>
      </c>
      <c r="G5" s="46" t="s">
        <v>57</v>
      </c>
      <c r="H5" s="46" t="s">
        <v>58</v>
      </c>
      <c r="I5" s="46" t="s">
        <v>85</v>
      </c>
      <c r="J5" s="46" t="s">
        <v>57</v>
      </c>
      <c r="K5" s="46" t="s">
        <v>58</v>
      </c>
    </row>
    <row r="6" spans="1:18" ht="5.25" customHeight="1" x14ac:dyDescent="0.25">
      <c r="B6" s="42"/>
      <c r="C6" s="43"/>
      <c r="D6" s="43"/>
      <c r="E6" s="43"/>
      <c r="F6" s="43"/>
      <c r="G6" s="43"/>
      <c r="H6" s="43"/>
      <c r="I6" s="43"/>
      <c r="J6" s="43"/>
      <c r="K6" s="43"/>
    </row>
    <row r="7" spans="1:18" x14ac:dyDescent="0.25">
      <c r="A7" s="5"/>
      <c r="B7" s="1" t="s">
        <v>87</v>
      </c>
      <c r="C7" s="67" t="s">
        <v>10</v>
      </c>
      <c r="D7" s="31" t="s">
        <v>10</v>
      </c>
      <c r="E7" s="31" t="s">
        <v>10</v>
      </c>
      <c r="F7" s="67" t="s">
        <v>10</v>
      </c>
      <c r="G7" s="31" t="s">
        <v>10</v>
      </c>
      <c r="H7" s="31" t="s">
        <v>10</v>
      </c>
      <c r="I7" s="67" t="s">
        <v>10</v>
      </c>
      <c r="J7" s="31" t="s">
        <v>10</v>
      </c>
      <c r="K7" s="31" t="s">
        <v>10</v>
      </c>
    </row>
    <row r="8" spans="1:18" x14ac:dyDescent="0.25">
      <c r="A8" s="5"/>
      <c r="B8" s="1" t="s">
        <v>88</v>
      </c>
      <c r="C8" s="67">
        <v>90.6</v>
      </c>
      <c r="D8" s="31">
        <v>2024</v>
      </c>
      <c r="E8" s="31" t="s">
        <v>63</v>
      </c>
      <c r="F8" s="67">
        <v>84.1</v>
      </c>
      <c r="G8" s="31">
        <v>2021</v>
      </c>
      <c r="H8" s="31" t="s">
        <v>63</v>
      </c>
      <c r="I8" s="67">
        <v>87.19</v>
      </c>
      <c r="J8" s="31">
        <v>2024</v>
      </c>
      <c r="K8" s="31" t="s">
        <v>63</v>
      </c>
    </row>
    <row r="9" spans="1:18" x14ac:dyDescent="0.25">
      <c r="A9" s="5"/>
      <c r="B9" s="13" t="s">
        <v>62</v>
      </c>
      <c r="C9" s="68">
        <v>92.58</v>
      </c>
      <c r="D9" s="18">
        <v>2024</v>
      </c>
      <c r="E9" s="18" t="s">
        <v>63</v>
      </c>
      <c r="F9" s="68">
        <v>87.14</v>
      </c>
      <c r="G9" s="18">
        <v>2021</v>
      </c>
      <c r="H9" s="18" t="s">
        <v>63</v>
      </c>
      <c r="I9" s="68">
        <v>86.34</v>
      </c>
      <c r="J9" s="18">
        <v>2024</v>
      </c>
      <c r="K9" s="18" t="s">
        <v>63</v>
      </c>
    </row>
    <row r="10" spans="1:18" x14ac:dyDescent="0.25">
      <c r="A10" s="5"/>
      <c r="B10" s="13" t="s">
        <v>64</v>
      </c>
      <c r="C10" s="68">
        <v>93.67</v>
      </c>
      <c r="D10" s="18">
        <v>2024</v>
      </c>
      <c r="E10" s="18" t="s">
        <v>63</v>
      </c>
      <c r="F10" s="68">
        <v>88.23</v>
      </c>
      <c r="G10" s="18">
        <v>2021</v>
      </c>
      <c r="H10" s="18" t="s">
        <v>63</v>
      </c>
      <c r="I10" s="68">
        <v>87.37</v>
      </c>
      <c r="J10" s="18">
        <v>2024</v>
      </c>
      <c r="K10" s="18" t="s">
        <v>63</v>
      </c>
    </row>
    <row r="11" spans="1:18" x14ac:dyDescent="0.25">
      <c r="A11" s="5"/>
      <c r="B11" s="1" t="s">
        <v>89</v>
      </c>
      <c r="C11" s="67">
        <v>96.83</v>
      </c>
      <c r="D11" s="31">
        <v>2024</v>
      </c>
      <c r="E11" s="31" t="s">
        <v>63</v>
      </c>
      <c r="F11" s="67">
        <v>95.91</v>
      </c>
      <c r="G11" s="31">
        <v>2021</v>
      </c>
      <c r="H11" s="31" t="s">
        <v>63</v>
      </c>
      <c r="I11" s="67">
        <v>94.98</v>
      </c>
      <c r="J11" s="31">
        <v>2024</v>
      </c>
      <c r="K11" s="31" t="s">
        <v>63</v>
      </c>
    </row>
    <row r="12" spans="1:18" x14ac:dyDescent="0.25">
      <c r="A12" s="5"/>
      <c r="B12" s="13" t="s">
        <v>65</v>
      </c>
      <c r="C12" s="68">
        <v>96.83</v>
      </c>
      <c r="D12" s="18">
        <v>2024</v>
      </c>
      <c r="E12" s="18" t="s">
        <v>63</v>
      </c>
      <c r="F12" s="68">
        <v>96.7</v>
      </c>
      <c r="G12" s="18">
        <v>2021</v>
      </c>
      <c r="H12" s="18" t="s">
        <v>63</v>
      </c>
      <c r="I12" s="68">
        <v>95.37</v>
      </c>
      <c r="J12" s="18">
        <v>2024</v>
      </c>
      <c r="K12" s="18" t="s">
        <v>63</v>
      </c>
    </row>
    <row r="13" spans="1:18" x14ac:dyDescent="0.25">
      <c r="A13" s="5"/>
      <c r="B13" s="1" t="s">
        <v>90</v>
      </c>
      <c r="C13" s="67">
        <v>94.44</v>
      </c>
      <c r="D13" s="31">
        <v>2024</v>
      </c>
      <c r="E13" s="31" t="s">
        <v>63</v>
      </c>
      <c r="F13" s="67">
        <v>88.11</v>
      </c>
      <c r="G13" s="31">
        <v>2021</v>
      </c>
      <c r="H13" s="31" t="s">
        <v>63</v>
      </c>
      <c r="I13" s="67">
        <v>92.6</v>
      </c>
      <c r="J13" s="31">
        <v>2024</v>
      </c>
      <c r="K13" s="31" t="s">
        <v>63</v>
      </c>
    </row>
    <row r="14" spans="1:18" x14ac:dyDescent="0.25">
      <c r="A14" s="5"/>
      <c r="B14" s="13" t="s">
        <v>66</v>
      </c>
      <c r="C14" s="68">
        <v>89.15</v>
      </c>
      <c r="D14" s="18">
        <v>2024</v>
      </c>
      <c r="E14" s="18" t="s">
        <v>63</v>
      </c>
      <c r="F14" s="68">
        <v>75.37</v>
      </c>
      <c r="G14" s="18">
        <v>2021</v>
      </c>
      <c r="H14" s="18" t="s">
        <v>63</v>
      </c>
      <c r="I14" s="68">
        <v>87.97</v>
      </c>
      <c r="J14" s="18">
        <v>2024</v>
      </c>
      <c r="K14" s="18" t="s">
        <v>63</v>
      </c>
    </row>
    <row r="15" spans="1:18" x14ac:dyDescent="0.25">
      <c r="A15" s="5"/>
      <c r="B15" s="13" t="s">
        <v>67</v>
      </c>
      <c r="C15" s="68">
        <v>90.78</v>
      </c>
      <c r="D15" s="18">
        <v>2024</v>
      </c>
      <c r="E15" s="18" t="s">
        <v>63</v>
      </c>
      <c r="F15" s="68">
        <v>79.16</v>
      </c>
      <c r="G15" s="18">
        <v>2021</v>
      </c>
      <c r="H15" s="18" t="s">
        <v>63</v>
      </c>
      <c r="I15" s="68">
        <v>81.69</v>
      </c>
      <c r="J15" s="18">
        <v>2024</v>
      </c>
      <c r="K15" s="18" t="s">
        <v>63</v>
      </c>
    </row>
    <row r="16" spans="1:18" x14ac:dyDescent="0.25">
      <c r="A16" s="5"/>
      <c r="B16" s="13" t="s">
        <v>69</v>
      </c>
      <c r="C16" s="68">
        <v>88.31</v>
      </c>
      <c r="D16" s="18">
        <v>2024</v>
      </c>
      <c r="E16" s="18" t="s">
        <v>63</v>
      </c>
      <c r="F16" s="68">
        <v>85.81</v>
      </c>
      <c r="G16" s="18">
        <v>2021</v>
      </c>
      <c r="H16" s="18" t="s">
        <v>63</v>
      </c>
      <c r="I16" s="68">
        <v>87.04</v>
      </c>
      <c r="J16" s="18">
        <v>2024</v>
      </c>
      <c r="K16" s="18" t="s">
        <v>63</v>
      </c>
    </row>
    <row r="17" spans="1:14" x14ac:dyDescent="0.25">
      <c r="A17" s="5"/>
      <c r="B17" s="13" t="s">
        <v>70</v>
      </c>
      <c r="C17" s="68" t="s">
        <v>10</v>
      </c>
      <c r="D17" s="18" t="s">
        <v>10</v>
      </c>
      <c r="E17" s="18" t="s">
        <v>10</v>
      </c>
      <c r="F17" s="68" t="s">
        <v>10</v>
      </c>
      <c r="G17" s="18" t="s">
        <v>10</v>
      </c>
      <c r="H17" s="18" t="s">
        <v>10</v>
      </c>
      <c r="I17" s="68" t="s">
        <v>10</v>
      </c>
      <c r="J17" s="18" t="s">
        <v>10</v>
      </c>
      <c r="K17" s="18" t="s">
        <v>10</v>
      </c>
    </row>
    <row r="18" spans="1:14" x14ac:dyDescent="0.25">
      <c r="A18" s="5"/>
      <c r="B18" s="13" t="s">
        <v>71</v>
      </c>
      <c r="C18" s="68">
        <v>92.4</v>
      </c>
      <c r="D18" s="18">
        <v>2024</v>
      </c>
      <c r="E18" s="18" t="s">
        <v>63</v>
      </c>
      <c r="F18" s="68">
        <v>87.4</v>
      </c>
      <c r="G18" s="18">
        <v>2021</v>
      </c>
      <c r="H18" s="18" t="s">
        <v>63</v>
      </c>
      <c r="I18" s="68">
        <v>82.89</v>
      </c>
      <c r="J18" s="18">
        <v>2024</v>
      </c>
      <c r="K18" s="18" t="s">
        <v>63</v>
      </c>
    </row>
    <row r="19" spans="1:14" ht="5.25" customHeight="1" x14ac:dyDescent="0.25"/>
    <row r="20" spans="1:14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4" s="3" customFormat="1" ht="6.75" customHeight="1" x14ac:dyDescent="0.2"/>
    <row r="22" spans="1:14" s="134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</row>
    <row r="23" spans="1:14" s="134" customFormat="1" ht="15" customHeight="1" x14ac:dyDescent="0.25">
      <c r="B23" s="173" t="s">
        <v>216</v>
      </c>
      <c r="C23" s="173"/>
      <c r="D23" s="173"/>
      <c r="E23" s="173"/>
      <c r="F23" s="173"/>
      <c r="G23" s="173"/>
      <c r="H23" s="173"/>
      <c r="I23" s="173"/>
      <c r="J23" s="173"/>
      <c r="K23" s="173"/>
      <c r="L23" s="90"/>
      <c r="M23" s="90"/>
      <c r="N23" s="90"/>
    </row>
    <row r="24" spans="1:14" ht="11.25" customHeight="1" x14ac:dyDescent="0.25"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52"/>
      <c r="M24" s="52"/>
      <c r="N24" s="52"/>
    </row>
  </sheetData>
  <mergeCells count="8">
    <mergeCell ref="B24:K24"/>
    <mergeCell ref="B1:K1"/>
    <mergeCell ref="B22:K22"/>
    <mergeCell ref="C2:K2"/>
    <mergeCell ref="C4:E4"/>
    <mergeCell ref="F4:H4"/>
    <mergeCell ref="I4:K4"/>
    <mergeCell ref="B23:K23"/>
  </mergeCells>
  <hyperlinks>
    <hyperlink ref="M2" location="Índice!A1" tooltip="(voltar ao índice)" display="(voltar ao índice)" xr:uid="{92CECAB1-900B-47AF-9CDE-9A995F371AAE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2CF9B-36A1-44DB-B26C-CCBB63A45899}">
  <dimension ref="A1:T22"/>
  <sheetViews>
    <sheetView showGridLines="0" zoomScaleNormal="100" workbookViewId="0">
      <selection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3" width="14.140625" customWidth="1"/>
    <col min="4" max="4" width="16.42578125" customWidth="1"/>
    <col min="5" max="5" width="12" customWidth="1"/>
    <col min="6" max="6" width="16" customWidth="1"/>
    <col min="7" max="7" width="16.28515625" customWidth="1"/>
    <col min="8" max="8" width="9.7109375" customWidth="1"/>
    <col min="9" max="9" width="11.7109375" customWidth="1"/>
    <col min="10" max="10" width="9.28515625" customWidth="1"/>
    <col min="11" max="11" width="9" customWidth="1"/>
    <col min="12" max="12" width="6.7109375" customWidth="1"/>
    <col min="13" max="13" width="14" bestFit="1" customWidth="1"/>
  </cols>
  <sheetData>
    <row r="1" spans="1:20" x14ac:dyDescent="0.25">
      <c r="B1" s="145" t="s">
        <v>273</v>
      </c>
      <c r="C1" s="145"/>
      <c r="D1" s="145"/>
      <c r="E1" s="145"/>
      <c r="F1" s="145"/>
      <c r="G1" s="145"/>
      <c r="H1" s="145"/>
      <c r="I1" s="145"/>
      <c r="J1" s="145"/>
      <c r="K1" s="145"/>
    </row>
    <row r="2" spans="1:20" x14ac:dyDescent="0.25">
      <c r="B2" s="58"/>
      <c r="C2" s="58"/>
      <c r="D2" s="58"/>
      <c r="E2" s="58"/>
      <c r="F2" s="58"/>
      <c r="G2" s="58"/>
      <c r="H2" s="58"/>
      <c r="I2" s="58"/>
      <c r="J2" s="58"/>
      <c r="K2" s="58"/>
      <c r="M2" s="45" t="s">
        <v>233</v>
      </c>
    </row>
    <row r="3" spans="1:20" x14ac:dyDescent="0.25">
      <c r="C3" s="145"/>
      <c r="D3" s="145"/>
      <c r="E3" s="145"/>
      <c r="F3" s="145"/>
      <c r="G3" s="145"/>
      <c r="H3" s="145"/>
      <c r="I3" s="145"/>
      <c r="J3" s="145"/>
      <c r="K3" s="145"/>
      <c r="M3" s="45"/>
    </row>
    <row r="4" spans="1:20" ht="30" customHeight="1" x14ac:dyDescent="0.25">
      <c r="B4" s="2"/>
      <c r="C4" s="75" t="s">
        <v>150</v>
      </c>
      <c r="D4" s="75" t="s">
        <v>156</v>
      </c>
      <c r="E4" s="75" t="s">
        <v>151</v>
      </c>
      <c r="F4" s="75" t="s">
        <v>152</v>
      </c>
      <c r="G4" s="75" t="s">
        <v>153</v>
      </c>
      <c r="H4" s="75" t="s">
        <v>154</v>
      </c>
      <c r="I4" s="75" t="s">
        <v>155</v>
      </c>
      <c r="J4" s="158" t="s">
        <v>57</v>
      </c>
      <c r="K4" s="158" t="s">
        <v>58</v>
      </c>
    </row>
    <row r="5" spans="1:20" ht="20.100000000000001" customHeight="1" x14ac:dyDescent="0.25">
      <c r="B5" s="2"/>
      <c r="C5" s="174" t="s">
        <v>240</v>
      </c>
      <c r="D5" s="175"/>
      <c r="E5" s="175"/>
      <c r="F5" s="175"/>
      <c r="G5" s="175"/>
      <c r="H5" s="175"/>
      <c r="I5" s="176"/>
      <c r="J5" s="158"/>
      <c r="K5" s="158"/>
    </row>
    <row r="6" spans="1:20" ht="5.25" customHeight="1" x14ac:dyDescent="0.25">
      <c r="B6" s="42"/>
      <c r="C6" s="47"/>
      <c r="D6" s="47"/>
      <c r="E6" s="47"/>
      <c r="F6" s="47"/>
      <c r="G6" s="47"/>
      <c r="H6" s="99"/>
      <c r="I6" s="99"/>
      <c r="J6" s="99"/>
      <c r="K6" s="99"/>
    </row>
    <row r="7" spans="1:20" x14ac:dyDescent="0.25">
      <c r="A7" s="5"/>
      <c r="B7" s="1" t="s">
        <v>87</v>
      </c>
      <c r="C7" s="67" t="s">
        <v>10</v>
      </c>
      <c r="D7" s="67" t="s">
        <v>10</v>
      </c>
      <c r="E7" s="67" t="s">
        <v>10</v>
      </c>
      <c r="F7" s="67" t="s">
        <v>10</v>
      </c>
      <c r="G7" s="67" t="s">
        <v>10</v>
      </c>
      <c r="H7" s="102" t="s">
        <v>10</v>
      </c>
      <c r="I7" s="102" t="s">
        <v>10</v>
      </c>
      <c r="J7" s="102"/>
      <c r="K7" s="103" t="s">
        <v>10</v>
      </c>
      <c r="M7" s="67"/>
    </row>
    <row r="8" spans="1:20" x14ac:dyDescent="0.25">
      <c r="A8" s="5"/>
      <c r="B8" s="1" t="s">
        <v>88</v>
      </c>
      <c r="C8" s="36">
        <v>0.7</v>
      </c>
      <c r="D8" s="36">
        <v>236.49</v>
      </c>
      <c r="E8" s="36">
        <v>85.23</v>
      </c>
      <c r="F8" s="36">
        <v>152.08000000000001</v>
      </c>
      <c r="G8" s="36">
        <v>78.319999999999993</v>
      </c>
      <c r="H8" s="104">
        <v>714.33</v>
      </c>
      <c r="I8" s="104">
        <v>77.87</v>
      </c>
      <c r="J8" s="103">
        <v>2023</v>
      </c>
      <c r="K8" s="103" t="s">
        <v>63</v>
      </c>
      <c r="M8" s="36"/>
      <c r="N8" s="95"/>
      <c r="O8" s="95"/>
      <c r="P8" s="95"/>
      <c r="Q8" s="95"/>
      <c r="R8" s="95"/>
      <c r="S8" s="95"/>
      <c r="T8" s="95"/>
    </row>
    <row r="9" spans="1:20" x14ac:dyDescent="0.25">
      <c r="A9" s="5"/>
      <c r="B9" s="13" t="s">
        <v>62</v>
      </c>
      <c r="C9" s="37">
        <v>0.79</v>
      </c>
      <c r="D9" s="37">
        <v>265.27999999999997</v>
      </c>
      <c r="E9" s="37">
        <v>62.58</v>
      </c>
      <c r="F9" s="37">
        <v>172.79</v>
      </c>
      <c r="G9" s="37">
        <v>74.78</v>
      </c>
      <c r="H9" s="105">
        <v>829.15</v>
      </c>
      <c r="I9" s="105">
        <v>74.39</v>
      </c>
      <c r="J9" s="106">
        <v>2023</v>
      </c>
      <c r="K9" s="106" t="s">
        <v>63</v>
      </c>
      <c r="M9" s="37"/>
      <c r="N9" s="95"/>
      <c r="O9" s="95"/>
      <c r="P9" s="95"/>
      <c r="Q9" s="95"/>
      <c r="R9" s="95"/>
      <c r="S9" s="95"/>
      <c r="T9" s="95"/>
    </row>
    <row r="10" spans="1:20" x14ac:dyDescent="0.25">
      <c r="A10" s="5"/>
      <c r="B10" s="13" t="s">
        <v>64</v>
      </c>
      <c r="C10" s="37">
        <v>1.25</v>
      </c>
      <c r="D10" s="37">
        <v>451.43</v>
      </c>
      <c r="E10" s="37">
        <v>69.13</v>
      </c>
      <c r="F10" s="37">
        <v>329</v>
      </c>
      <c r="G10" s="37">
        <v>160.75</v>
      </c>
      <c r="H10" s="105">
        <v>447.91</v>
      </c>
      <c r="I10" s="105">
        <v>88.7</v>
      </c>
      <c r="J10" s="106">
        <v>2023</v>
      </c>
      <c r="K10" s="106" t="s">
        <v>63</v>
      </c>
      <c r="M10" s="37"/>
      <c r="N10" s="95"/>
      <c r="O10" s="95"/>
      <c r="P10" s="95"/>
      <c r="Q10" s="95"/>
      <c r="R10" s="95"/>
      <c r="S10" s="95"/>
      <c r="T10" s="95"/>
    </row>
    <row r="11" spans="1:20" x14ac:dyDescent="0.25">
      <c r="A11" s="5"/>
      <c r="B11" s="1" t="s">
        <v>89</v>
      </c>
      <c r="C11" s="36">
        <v>0.69</v>
      </c>
      <c r="D11" s="36">
        <v>245.66</v>
      </c>
      <c r="E11" s="36">
        <v>134.58000000000001</v>
      </c>
      <c r="F11" s="36">
        <v>314.72000000000003</v>
      </c>
      <c r="G11" s="36">
        <v>176.19</v>
      </c>
      <c r="H11" s="104">
        <v>462.37</v>
      </c>
      <c r="I11" s="104">
        <v>51.87</v>
      </c>
      <c r="J11" s="103">
        <v>2023</v>
      </c>
      <c r="K11" s="103" t="s">
        <v>63</v>
      </c>
      <c r="M11" s="36"/>
      <c r="N11" s="95"/>
      <c r="O11" s="95"/>
      <c r="P11" s="95"/>
      <c r="Q11" s="95"/>
      <c r="R11" s="95"/>
      <c r="S11" s="95"/>
      <c r="T11" s="95"/>
    </row>
    <row r="12" spans="1:20" x14ac:dyDescent="0.25">
      <c r="A12" s="5"/>
      <c r="B12" s="13" t="s">
        <v>65</v>
      </c>
      <c r="C12" s="37">
        <v>0.77</v>
      </c>
      <c r="D12" s="37">
        <v>354.58</v>
      </c>
      <c r="E12" s="37">
        <v>83.96</v>
      </c>
      <c r="F12" s="37">
        <v>203.84</v>
      </c>
      <c r="G12" s="37">
        <v>95.8</v>
      </c>
      <c r="H12" s="105">
        <v>366.56</v>
      </c>
      <c r="I12" s="105">
        <v>43.92</v>
      </c>
      <c r="J12" s="106">
        <v>2023</v>
      </c>
      <c r="K12" s="106" t="s">
        <v>63</v>
      </c>
      <c r="M12" s="37"/>
      <c r="N12" s="95"/>
      <c r="O12" s="95"/>
      <c r="P12" s="95"/>
      <c r="Q12" s="95"/>
      <c r="R12" s="95"/>
      <c r="S12" s="95"/>
      <c r="T12" s="95"/>
    </row>
    <row r="13" spans="1:20" x14ac:dyDescent="0.25">
      <c r="A13" s="5"/>
      <c r="B13" s="1" t="s">
        <v>90</v>
      </c>
      <c r="C13" s="36">
        <v>1.22</v>
      </c>
      <c r="D13" s="31" t="s">
        <v>10</v>
      </c>
      <c r="E13" s="36">
        <v>92.17</v>
      </c>
      <c r="F13" s="36">
        <v>454.44</v>
      </c>
      <c r="G13" s="36">
        <v>295.36</v>
      </c>
      <c r="H13" s="107">
        <v>1956.76</v>
      </c>
      <c r="I13" s="104">
        <v>203.1</v>
      </c>
      <c r="J13" s="103">
        <v>2023</v>
      </c>
      <c r="K13" s="103" t="s">
        <v>63</v>
      </c>
      <c r="M13" s="31"/>
      <c r="N13" s="95"/>
      <c r="O13" s="95"/>
      <c r="P13" s="95"/>
      <c r="Q13" s="95"/>
      <c r="R13" s="95"/>
      <c r="S13" s="95"/>
      <c r="T13" s="95"/>
    </row>
    <row r="14" spans="1:20" x14ac:dyDescent="0.25">
      <c r="A14" s="5"/>
      <c r="B14" s="13" t="s">
        <v>66</v>
      </c>
      <c r="C14" s="37">
        <v>8.6999999999999993</v>
      </c>
      <c r="D14" s="18" t="s">
        <v>10</v>
      </c>
      <c r="E14" s="37">
        <v>215.29</v>
      </c>
      <c r="F14" s="37">
        <v>343.84</v>
      </c>
      <c r="G14" s="37">
        <v>232.69</v>
      </c>
      <c r="H14" s="108">
        <v>1956.76</v>
      </c>
      <c r="I14" s="105">
        <v>204.17</v>
      </c>
      <c r="J14" s="106">
        <v>2023</v>
      </c>
      <c r="K14" s="106" t="s">
        <v>63</v>
      </c>
      <c r="M14" s="18"/>
      <c r="N14" s="95"/>
      <c r="O14" s="95"/>
      <c r="P14" s="95"/>
      <c r="Q14" s="95"/>
      <c r="R14" s="95"/>
      <c r="S14" s="95"/>
      <c r="T14" s="95"/>
    </row>
    <row r="15" spans="1:20" x14ac:dyDescent="0.25">
      <c r="A15" s="5"/>
      <c r="B15" s="13" t="s">
        <v>67</v>
      </c>
      <c r="C15" s="37">
        <v>19.3</v>
      </c>
      <c r="D15" s="18" t="s">
        <v>10</v>
      </c>
      <c r="E15" s="37">
        <v>485.68</v>
      </c>
      <c r="F15" s="37">
        <v>534.28</v>
      </c>
      <c r="G15" s="37">
        <v>358.14</v>
      </c>
      <c r="H15" s="108">
        <v>1675.57</v>
      </c>
      <c r="I15" s="105">
        <v>199.23</v>
      </c>
      <c r="J15" s="106">
        <v>2023</v>
      </c>
      <c r="K15" s="106" t="s">
        <v>63</v>
      </c>
      <c r="M15" s="18"/>
      <c r="N15" s="95"/>
      <c r="O15" s="95"/>
      <c r="P15" s="95"/>
      <c r="Q15" s="95"/>
      <c r="R15" s="95"/>
      <c r="S15" s="95"/>
      <c r="T15" s="95"/>
    </row>
    <row r="16" spans="1:20" x14ac:dyDescent="0.25">
      <c r="A16" s="5"/>
      <c r="B16" s="13" t="s">
        <v>69</v>
      </c>
      <c r="C16" s="37">
        <v>5.57</v>
      </c>
      <c r="D16" s="18" t="s">
        <v>10</v>
      </c>
      <c r="E16" s="37">
        <v>128.62</v>
      </c>
      <c r="F16" s="37">
        <v>346.32</v>
      </c>
      <c r="G16" s="37">
        <v>234.41</v>
      </c>
      <c r="H16" s="108">
        <v>1263.3599999999999</v>
      </c>
      <c r="I16" s="105">
        <v>145.88</v>
      </c>
      <c r="J16" s="106">
        <v>2023</v>
      </c>
      <c r="K16" s="106" t="s">
        <v>63</v>
      </c>
      <c r="M16" s="18"/>
      <c r="N16" s="95"/>
      <c r="O16" s="95"/>
      <c r="P16" s="95"/>
      <c r="Q16" s="95"/>
      <c r="R16" s="95"/>
      <c r="S16" s="95"/>
      <c r="T16" s="95"/>
    </row>
    <row r="17" spans="1:20" x14ac:dyDescent="0.25">
      <c r="A17" s="5"/>
      <c r="B17" s="13" t="s">
        <v>70</v>
      </c>
      <c r="C17" s="37">
        <v>4.1900000000000004</v>
      </c>
      <c r="D17" s="18" t="s">
        <v>10</v>
      </c>
      <c r="E17" s="37">
        <v>376.21</v>
      </c>
      <c r="F17" s="37">
        <v>203.42</v>
      </c>
      <c r="G17" s="37">
        <v>120.89</v>
      </c>
      <c r="H17" s="108">
        <v>1063.83</v>
      </c>
      <c r="I17" s="105">
        <v>144.1</v>
      </c>
      <c r="J17" s="106">
        <v>2023</v>
      </c>
      <c r="K17" s="106" t="s">
        <v>63</v>
      </c>
      <c r="M17" s="18"/>
      <c r="N17" s="95"/>
      <c r="O17" s="95"/>
      <c r="P17" s="95"/>
      <c r="Q17" s="95"/>
      <c r="R17" s="95"/>
      <c r="S17" s="95"/>
      <c r="T17" s="95"/>
    </row>
    <row r="18" spans="1:20" x14ac:dyDescent="0.25">
      <c r="A18" s="5"/>
      <c r="B18" s="13" t="s">
        <v>71</v>
      </c>
      <c r="C18" s="37">
        <v>1.47</v>
      </c>
      <c r="D18" s="18" t="s">
        <v>10</v>
      </c>
      <c r="E18" s="37">
        <v>57.19</v>
      </c>
      <c r="F18" s="37">
        <v>123.41</v>
      </c>
      <c r="G18" s="37">
        <v>72.2</v>
      </c>
      <c r="H18" s="108">
        <v>923.23</v>
      </c>
      <c r="I18" s="105">
        <v>119.46</v>
      </c>
      <c r="J18" s="106">
        <v>2023</v>
      </c>
      <c r="K18" s="106" t="s">
        <v>63</v>
      </c>
      <c r="M18" s="18"/>
      <c r="N18" s="95"/>
      <c r="O18" s="95"/>
      <c r="P18" s="95"/>
      <c r="Q18" s="95"/>
      <c r="R18" s="95"/>
      <c r="S18" s="95"/>
      <c r="T18" s="95"/>
    </row>
    <row r="19" spans="1:20" ht="5.25" customHeight="1" x14ac:dyDescent="0.25"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20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20" s="3" customFormat="1" ht="6.75" customHeight="1" x14ac:dyDescent="0.2"/>
    <row r="22" spans="1:20" s="49" customFormat="1" ht="12" customHeight="1" x14ac:dyDescent="0.15">
      <c r="B22" s="149" t="s">
        <v>157</v>
      </c>
      <c r="C22" s="149"/>
      <c r="D22" s="149"/>
      <c r="E22" s="149"/>
      <c r="F22" s="149"/>
      <c r="G22" s="149"/>
      <c r="H22" s="149"/>
      <c r="I22" s="149"/>
      <c r="J22" s="149"/>
      <c r="K22" s="149"/>
    </row>
  </sheetData>
  <mergeCells count="6">
    <mergeCell ref="K4:K5"/>
    <mergeCell ref="B1:K1"/>
    <mergeCell ref="C3:K3"/>
    <mergeCell ref="B22:K22"/>
    <mergeCell ref="C5:I5"/>
    <mergeCell ref="J4:J5"/>
  </mergeCells>
  <hyperlinks>
    <hyperlink ref="M2" location="Índice!A1" tooltip="(voltar ao índice)" display="(voltar ao índice)" xr:uid="{285ABE82-3206-48A0-B9C6-526C36B5AB1D}"/>
  </hyperlinks>
  <printOptions horizontalCentered="1"/>
  <pageMargins left="0.27559055118110237" right="0.27559055118110237" top="0.6692913385826772" bottom="0.47244094488188981" header="0" footer="0"/>
  <pageSetup paperSize="9" scale="86" orientation="landscape" verticalDpi="0" r:id="rId1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834F5-79F0-427E-9B6D-F53EEC1587CF}">
  <sheetPr>
    <pageSetUpPr fitToPage="1"/>
  </sheetPr>
  <dimension ref="A1:Y24"/>
  <sheetViews>
    <sheetView showGridLines="0" showZeros="0" zoomScaleNormal="100" workbookViewId="0">
      <pane xSplit="2" ySplit="5" topLeftCell="C6" activePane="bottomRight" state="frozen"/>
      <selection activeCell="H5" sqref="H4:J18"/>
      <selection pane="topRight" activeCell="H5" sqref="H4:J18"/>
      <selection pane="bottomLeft" activeCell="H5" sqref="H4:J18"/>
      <selection pane="bottomRight" activeCell="T2" sqref="T2"/>
    </sheetView>
  </sheetViews>
  <sheetFormatPr defaultRowHeight="15" x14ac:dyDescent="0.25"/>
  <cols>
    <col min="1" max="1" width="6.7109375" customWidth="1"/>
    <col min="2" max="2" width="16.85546875" customWidth="1"/>
    <col min="3" max="3" width="11" customWidth="1"/>
    <col min="4" max="5" width="10.5703125" customWidth="1"/>
    <col min="6" max="6" width="11.140625" customWidth="1"/>
    <col min="7" max="7" width="14.7109375" customWidth="1"/>
    <col min="8" max="8" width="13.28515625" customWidth="1"/>
    <col min="9" max="15" width="10.5703125" customWidth="1"/>
    <col min="16" max="16" width="11.85546875" customWidth="1"/>
    <col min="17" max="18" width="10.5703125" customWidth="1"/>
    <col min="19" max="19" width="6.7109375" customWidth="1"/>
    <col min="20" max="20" width="14" bestFit="1" customWidth="1"/>
  </cols>
  <sheetData>
    <row r="1" spans="1:25" x14ac:dyDescent="0.25">
      <c r="B1" s="177" t="s">
        <v>274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</row>
    <row r="2" spans="1:25" x14ac:dyDescent="0.25"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T2" s="45" t="s">
        <v>233</v>
      </c>
    </row>
    <row r="3" spans="1:25" x14ac:dyDescent="0.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45.75" customHeight="1" x14ac:dyDescent="0.25">
      <c r="B4" s="2"/>
      <c r="C4" s="46" t="s">
        <v>145</v>
      </c>
      <c r="D4" s="46" t="s">
        <v>175</v>
      </c>
      <c r="E4" s="46" t="s">
        <v>176</v>
      </c>
      <c r="F4" s="46" t="s">
        <v>177</v>
      </c>
      <c r="G4" s="46" t="s">
        <v>178</v>
      </c>
      <c r="H4" s="46" t="s">
        <v>179</v>
      </c>
      <c r="I4" s="46" t="s">
        <v>180</v>
      </c>
      <c r="J4" s="46" t="s">
        <v>181</v>
      </c>
      <c r="K4" s="46" t="s">
        <v>182</v>
      </c>
      <c r="L4" s="46" t="s">
        <v>183</v>
      </c>
      <c r="M4" s="46" t="s">
        <v>184</v>
      </c>
      <c r="N4" s="46" t="s">
        <v>185</v>
      </c>
      <c r="O4" s="46" t="s">
        <v>186</v>
      </c>
      <c r="P4" s="46" t="s">
        <v>187</v>
      </c>
      <c r="Q4" s="46" t="s">
        <v>188</v>
      </c>
      <c r="R4" s="46" t="s">
        <v>189</v>
      </c>
      <c r="T4" t="s">
        <v>146</v>
      </c>
    </row>
    <row r="5" spans="1:25" ht="24.75" hidden="1" customHeight="1" x14ac:dyDescent="0.25">
      <c r="B5" s="7"/>
      <c r="C5" s="7"/>
      <c r="D5" s="85"/>
      <c r="E5" s="85"/>
      <c r="F5" s="85"/>
      <c r="G5" s="85"/>
      <c r="H5" s="85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25" ht="5.25" customHeight="1" x14ac:dyDescent="0.25">
      <c r="B6" s="42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</row>
    <row r="7" spans="1:25" x14ac:dyDescent="0.25">
      <c r="A7" s="5"/>
      <c r="B7" s="1" t="s">
        <v>87</v>
      </c>
      <c r="C7" s="30" t="s">
        <v>10</v>
      </c>
      <c r="D7" s="67" t="s">
        <v>10</v>
      </c>
      <c r="E7" s="67" t="s">
        <v>10</v>
      </c>
      <c r="F7" s="67" t="s">
        <v>10</v>
      </c>
      <c r="G7" s="67" t="s">
        <v>10</v>
      </c>
      <c r="H7" s="67" t="s">
        <v>10</v>
      </c>
      <c r="I7" s="67" t="s">
        <v>10</v>
      </c>
      <c r="J7" s="67" t="s">
        <v>10</v>
      </c>
      <c r="K7" s="67" t="s">
        <v>10</v>
      </c>
      <c r="L7" s="67" t="s">
        <v>10</v>
      </c>
      <c r="M7" s="67" t="s">
        <v>10</v>
      </c>
      <c r="N7" s="67" t="s">
        <v>10</v>
      </c>
      <c r="O7" s="67" t="s">
        <v>10</v>
      </c>
      <c r="P7" s="67" t="s">
        <v>10</v>
      </c>
      <c r="Q7" s="67" t="s">
        <v>10</v>
      </c>
      <c r="R7" s="67" t="s">
        <v>10</v>
      </c>
    </row>
    <row r="8" spans="1:25" x14ac:dyDescent="0.25">
      <c r="A8" s="5"/>
      <c r="B8" s="1" t="s">
        <v>88</v>
      </c>
      <c r="C8" s="30" t="s">
        <v>10</v>
      </c>
      <c r="D8" s="67">
        <v>94.1</v>
      </c>
      <c r="E8" s="67">
        <v>95.8</v>
      </c>
      <c r="F8" s="67">
        <v>94.6</v>
      </c>
      <c r="G8" s="67">
        <v>83.3</v>
      </c>
      <c r="H8" s="67">
        <v>96.6</v>
      </c>
      <c r="I8" s="67">
        <v>94.9</v>
      </c>
      <c r="J8" s="67">
        <v>108.2</v>
      </c>
      <c r="K8" s="67">
        <v>86.7</v>
      </c>
      <c r="L8" s="67">
        <v>87.6</v>
      </c>
      <c r="M8" s="67">
        <v>98.6</v>
      </c>
      <c r="N8" s="67">
        <v>59.8</v>
      </c>
      <c r="O8" s="67">
        <v>105.7</v>
      </c>
      <c r="P8" s="67">
        <v>99.8</v>
      </c>
      <c r="Q8" s="67">
        <v>121.3</v>
      </c>
      <c r="R8" s="67">
        <v>96.9</v>
      </c>
    </row>
    <row r="9" spans="1:25" x14ac:dyDescent="0.25">
      <c r="A9" s="5"/>
      <c r="B9" s="13" t="s">
        <v>62</v>
      </c>
      <c r="C9" s="20">
        <v>182</v>
      </c>
      <c r="D9" s="68">
        <v>77.900000000000006</v>
      </c>
      <c r="E9" s="68">
        <v>85.7</v>
      </c>
      <c r="F9" s="68">
        <v>87.7</v>
      </c>
      <c r="G9" s="68">
        <v>83.3</v>
      </c>
      <c r="H9" s="68">
        <v>57.6</v>
      </c>
      <c r="I9" s="68">
        <v>84.2</v>
      </c>
      <c r="J9" s="68">
        <v>108.2</v>
      </c>
      <c r="K9" s="68">
        <v>68.3</v>
      </c>
      <c r="L9" s="68">
        <v>68.900000000000006</v>
      </c>
      <c r="M9" s="68">
        <v>87.7</v>
      </c>
      <c r="N9" s="68">
        <v>25.9</v>
      </c>
      <c r="O9" s="68">
        <v>85.4</v>
      </c>
      <c r="P9" s="68">
        <v>96.6</v>
      </c>
      <c r="Q9" s="68">
        <v>91.5</v>
      </c>
      <c r="R9" s="68">
        <v>64.099999999999994</v>
      </c>
    </row>
    <row r="10" spans="1:25" x14ac:dyDescent="0.25">
      <c r="A10" s="5"/>
      <c r="B10" s="13" t="s">
        <v>64</v>
      </c>
      <c r="C10" s="20">
        <v>206</v>
      </c>
      <c r="D10" s="68">
        <v>66.2</v>
      </c>
      <c r="E10" s="68">
        <v>82.9</v>
      </c>
      <c r="F10" s="68">
        <v>89.9</v>
      </c>
      <c r="G10" s="68">
        <v>83.3</v>
      </c>
      <c r="H10" s="68">
        <v>53.3</v>
      </c>
      <c r="I10" s="68">
        <v>74.2</v>
      </c>
      <c r="J10" s="68">
        <v>108.2</v>
      </c>
      <c r="K10" s="68">
        <v>49.8</v>
      </c>
      <c r="L10" s="68">
        <v>27.7</v>
      </c>
      <c r="M10" s="68">
        <v>79.900000000000006</v>
      </c>
      <c r="N10" s="68">
        <v>25.4</v>
      </c>
      <c r="O10" s="68">
        <v>77.099999999999994</v>
      </c>
      <c r="P10" s="68">
        <v>98.1</v>
      </c>
      <c r="Q10" s="68">
        <v>88.4</v>
      </c>
      <c r="R10" s="68">
        <v>37.4</v>
      </c>
    </row>
    <row r="11" spans="1:25" x14ac:dyDescent="0.25">
      <c r="A11" s="5"/>
      <c r="B11" s="1" t="s">
        <v>89</v>
      </c>
      <c r="C11" s="30" t="s">
        <v>10</v>
      </c>
      <c r="D11" s="67">
        <v>91.8</v>
      </c>
      <c r="E11" s="67">
        <v>100</v>
      </c>
      <c r="F11" s="67">
        <v>97.1</v>
      </c>
      <c r="G11" s="67">
        <v>78.099999999999994</v>
      </c>
      <c r="H11" s="67">
        <v>115.4</v>
      </c>
      <c r="I11" s="67">
        <v>116.2</v>
      </c>
      <c r="J11" s="67">
        <v>92.6</v>
      </c>
      <c r="K11" s="67">
        <v>81.7</v>
      </c>
      <c r="L11" s="67">
        <v>91.2</v>
      </c>
      <c r="M11" s="67">
        <v>75.3</v>
      </c>
      <c r="N11" s="67">
        <v>78.099999999999994</v>
      </c>
      <c r="O11" s="67">
        <v>103.3</v>
      </c>
      <c r="P11" s="67">
        <v>130.5</v>
      </c>
      <c r="Q11" s="67">
        <v>81.400000000000006</v>
      </c>
      <c r="R11" s="67">
        <v>90.8</v>
      </c>
    </row>
    <row r="12" spans="1:25" x14ac:dyDescent="0.25">
      <c r="A12" s="5"/>
      <c r="B12" s="13" t="s">
        <v>65</v>
      </c>
      <c r="C12" s="20">
        <v>190</v>
      </c>
      <c r="D12" s="68">
        <v>74.900000000000006</v>
      </c>
      <c r="E12" s="68">
        <v>89.5</v>
      </c>
      <c r="F12" s="68">
        <v>91.9</v>
      </c>
      <c r="G12" s="68">
        <v>78.099999999999994</v>
      </c>
      <c r="H12" s="68">
        <v>62.4</v>
      </c>
      <c r="I12" s="68">
        <v>112.3</v>
      </c>
      <c r="J12" s="68">
        <v>92.5</v>
      </c>
      <c r="K12" s="68">
        <v>60.9</v>
      </c>
      <c r="L12" s="68">
        <v>82</v>
      </c>
      <c r="M12" s="68">
        <v>54</v>
      </c>
      <c r="N12" s="68">
        <v>37.6</v>
      </c>
      <c r="O12" s="68">
        <v>82.2</v>
      </c>
      <c r="P12" s="68">
        <v>116.5</v>
      </c>
      <c r="Q12" s="68">
        <v>65.099999999999994</v>
      </c>
      <c r="R12" s="68">
        <v>55.3</v>
      </c>
    </row>
    <row r="13" spans="1:25" x14ac:dyDescent="0.25">
      <c r="A13" s="5"/>
      <c r="B13" s="1" t="s">
        <v>90</v>
      </c>
      <c r="C13" s="30" t="s">
        <v>10</v>
      </c>
      <c r="D13" s="67">
        <v>108.6</v>
      </c>
      <c r="E13" s="67">
        <v>106</v>
      </c>
      <c r="F13" s="67">
        <v>122.2</v>
      </c>
      <c r="G13" s="67">
        <v>91.3</v>
      </c>
      <c r="H13" s="67">
        <v>109.3</v>
      </c>
      <c r="I13" s="67">
        <v>102.7</v>
      </c>
      <c r="J13" s="67">
        <v>108.2</v>
      </c>
      <c r="K13" s="67">
        <v>108.3</v>
      </c>
      <c r="L13" s="67">
        <v>113</v>
      </c>
      <c r="M13" s="67">
        <v>104.3</v>
      </c>
      <c r="N13" s="67">
        <v>108.4</v>
      </c>
      <c r="O13" s="67">
        <v>112.5</v>
      </c>
      <c r="P13" s="67">
        <v>105.2</v>
      </c>
      <c r="Q13" s="67">
        <v>133.80000000000001</v>
      </c>
      <c r="R13" s="67">
        <v>99.5</v>
      </c>
    </row>
    <row r="14" spans="1:25" x14ac:dyDescent="0.25">
      <c r="A14" s="5"/>
      <c r="B14" s="13" t="s">
        <v>66</v>
      </c>
      <c r="C14" s="20">
        <v>188</v>
      </c>
      <c r="D14" s="68">
        <v>75.8</v>
      </c>
      <c r="E14" s="68">
        <v>89.7</v>
      </c>
      <c r="F14" s="68">
        <v>104.7</v>
      </c>
      <c r="G14" s="68">
        <v>91.3</v>
      </c>
      <c r="H14" s="68">
        <v>48.5</v>
      </c>
      <c r="I14" s="68">
        <v>88.7</v>
      </c>
      <c r="J14" s="68">
        <v>108.2</v>
      </c>
      <c r="K14" s="68">
        <v>66</v>
      </c>
      <c r="L14" s="68">
        <v>44.5</v>
      </c>
      <c r="M14" s="68">
        <v>71.7</v>
      </c>
      <c r="N14" s="68">
        <v>92.5</v>
      </c>
      <c r="O14" s="68">
        <v>72.3</v>
      </c>
      <c r="P14" s="68">
        <v>82</v>
      </c>
      <c r="Q14" s="68">
        <v>95.9</v>
      </c>
      <c r="R14" s="68">
        <v>34.5</v>
      </c>
    </row>
    <row r="15" spans="1:25" x14ac:dyDescent="0.25">
      <c r="A15" s="5"/>
      <c r="B15" s="13" t="s">
        <v>67</v>
      </c>
      <c r="C15" s="20">
        <v>210</v>
      </c>
      <c r="D15" s="68">
        <v>62.8</v>
      </c>
      <c r="E15" s="68">
        <v>82</v>
      </c>
      <c r="F15" s="68">
        <v>102.2</v>
      </c>
      <c r="G15" s="68">
        <v>91.3</v>
      </c>
      <c r="H15" s="68">
        <v>27</v>
      </c>
      <c r="I15" s="68">
        <v>73.2</v>
      </c>
      <c r="J15" s="68">
        <v>108.2</v>
      </c>
      <c r="K15" s="68">
        <v>45.6</v>
      </c>
      <c r="L15" s="68">
        <v>33.1</v>
      </c>
      <c r="M15" s="68">
        <v>57.8</v>
      </c>
      <c r="N15" s="68">
        <v>42.3</v>
      </c>
      <c r="O15" s="68">
        <v>71.599999999999994</v>
      </c>
      <c r="P15" s="68">
        <v>83.8</v>
      </c>
      <c r="Q15" s="68">
        <v>96.7</v>
      </c>
      <c r="R15" s="68">
        <v>29</v>
      </c>
    </row>
    <row r="16" spans="1:25" x14ac:dyDescent="0.25">
      <c r="A16" s="5"/>
      <c r="B16" s="13" t="s">
        <v>69</v>
      </c>
      <c r="C16" s="20">
        <v>149</v>
      </c>
      <c r="D16" s="68">
        <v>88.7</v>
      </c>
      <c r="E16" s="68">
        <v>90.8</v>
      </c>
      <c r="F16" s="68">
        <v>109.1</v>
      </c>
      <c r="G16" s="68">
        <v>91.3</v>
      </c>
      <c r="H16" s="68">
        <v>51.2</v>
      </c>
      <c r="I16" s="68">
        <v>88.4</v>
      </c>
      <c r="J16" s="68">
        <v>108.2</v>
      </c>
      <c r="K16" s="68">
        <v>89.4</v>
      </c>
      <c r="L16" s="68">
        <v>87</v>
      </c>
      <c r="M16" s="68">
        <v>80.3</v>
      </c>
      <c r="N16" s="68">
        <v>113.1</v>
      </c>
      <c r="O16" s="68">
        <v>76.400000000000006</v>
      </c>
      <c r="P16" s="68">
        <v>81.099999999999994</v>
      </c>
      <c r="Q16" s="68">
        <v>102.7</v>
      </c>
      <c r="R16" s="68">
        <v>42.4</v>
      </c>
    </row>
    <row r="17" spans="1:19" x14ac:dyDescent="0.25">
      <c r="A17" s="5"/>
      <c r="B17" s="13" t="s">
        <v>70</v>
      </c>
      <c r="C17" s="20">
        <v>205</v>
      </c>
      <c r="D17" s="68">
        <v>66.8</v>
      </c>
      <c r="E17" s="68">
        <v>85.2</v>
      </c>
      <c r="F17" s="68">
        <v>93.6</v>
      </c>
      <c r="G17" s="68">
        <v>91.3</v>
      </c>
      <c r="H17" s="68">
        <v>41.1</v>
      </c>
      <c r="I17" s="68">
        <v>82.7</v>
      </c>
      <c r="J17" s="68">
        <v>108.2</v>
      </c>
      <c r="K17" s="68">
        <v>56.7</v>
      </c>
      <c r="L17" s="68">
        <v>139</v>
      </c>
      <c r="M17" s="68">
        <v>12</v>
      </c>
      <c r="N17" s="68">
        <v>3.9</v>
      </c>
      <c r="O17" s="68">
        <v>56.3</v>
      </c>
      <c r="P17" s="68">
        <v>80.099999999999994</v>
      </c>
      <c r="Q17" s="68">
        <v>67.7</v>
      </c>
      <c r="R17" s="68">
        <v>12.9</v>
      </c>
    </row>
    <row r="18" spans="1:19" x14ac:dyDescent="0.25">
      <c r="A18" s="5"/>
      <c r="B18" s="13" t="s">
        <v>71</v>
      </c>
      <c r="C18" s="20">
        <v>183</v>
      </c>
      <c r="D18" s="68">
        <v>77.8</v>
      </c>
      <c r="E18" s="68">
        <v>93.5</v>
      </c>
      <c r="F18" s="68">
        <v>115.7</v>
      </c>
      <c r="G18" s="68">
        <v>91.3</v>
      </c>
      <c r="H18" s="68">
        <v>53.3</v>
      </c>
      <c r="I18" s="68">
        <v>93.3</v>
      </c>
      <c r="J18" s="68">
        <v>108.2</v>
      </c>
      <c r="K18" s="68">
        <v>67.400000000000006</v>
      </c>
      <c r="L18" s="68">
        <v>58.5</v>
      </c>
      <c r="M18" s="68">
        <v>66.400000000000006</v>
      </c>
      <c r="N18" s="68">
        <v>85.6</v>
      </c>
      <c r="O18" s="68">
        <v>72.2</v>
      </c>
      <c r="P18" s="68">
        <v>77.400000000000006</v>
      </c>
      <c r="Q18" s="68">
        <v>100.5</v>
      </c>
      <c r="R18" s="68">
        <v>35.299999999999997</v>
      </c>
    </row>
    <row r="19" spans="1:19" ht="5.25" customHeight="1" x14ac:dyDescent="0.25"/>
    <row r="20" spans="1:19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9" s="3" customFormat="1" ht="6.75" customHeight="1" x14ac:dyDescent="0.2"/>
    <row r="22" spans="1:19" s="134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</row>
    <row r="23" spans="1:19" s="49" customFormat="1" ht="19.5" customHeight="1" x14ac:dyDescent="0.15">
      <c r="B23" s="178" t="s">
        <v>147</v>
      </c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37"/>
    </row>
    <row r="24" spans="1:19" s="134" customFormat="1" ht="15" customHeight="1" x14ac:dyDescent="0.25"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</row>
  </sheetData>
  <mergeCells count="5">
    <mergeCell ref="B1:R1"/>
    <mergeCell ref="C2:R2"/>
    <mergeCell ref="B23:R23"/>
    <mergeCell ref="B22:S22"/>
    <mergeCell ref="B24:S24"/>
  </mergeCells>
  <hyperlinks>
    <hyperlink ref="T2" location="Índice!A1" tooltip="(voltar ao índice)" display="(voltar ao índice)" xr:uid="{9012F764-7FD9-4D58-A612-1ADC80ADC013}"/>
  </hyperlinks>
  <printOptions horizontalCentered="1"/>
  <pageMargins left="0.27559055118110237" right="0.27559055118110237" top="0.6692913385826772" bottom="0.47244094488188981" header="0" footer="0"/>
  <pageSetup paperSize="9" scale="7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9BCA-542F-4531-8C19-7DDB84683817}">
  <sheetPr>
    <pageSetUpPr fitToPage="1"/>
  </sheetPr>
  <dimension ref="A1:Z24"/>
  <sheetViews>
    <sheetView showGridLines="0" showZeros="0" zoomScaleNormal="100" workbookViewId="0">
      <pane xSplit="2" ySplit="6" topLeftCell="C7" activePane="bottomRight" state="frozen"/>
      <selection activeCell="H5" sqref="H4:J18"/>
      <selection pane="topRight" activeCell="H5" sqref="H4:J18"/>
      <selection pane="bottomLeft" activeCell="H5" sqref="H4:J18"/>
      <selection pane="bottomRight" activeCell="U2" sqref="U2"/>
    </sheetView>
  </sheetViews>
  <sheetFormatPr defaultRowHeight="15" x14ac:dyDescent="0.25"/>
  <cols>
    <col min="1" max="1" width="6.7109375" customWidth="1"/>
    <col min="2" max="2" width="16.85546875" customWidth="1"/>
    <col min="3" max="3" width="11" customWidth="1"/>
    <col min="4" max="4" width="12.85546875" customWidth="1"/>
    <col min="5" max="5" width="12.5703125" customWidth="1"/>
    <col min="6" max="6" width="13.42578125" customWidth="1"/>
    <col min="7" max="7" width="14.140625" customWidth="1"/>
    <col min="8" max="9" width="11.140625" customWidth="1"/>
    <col min="10" max="10" width="10.140625" customWidth="1"/>
    <col min="11" max="11" width="9.5703125" customWidth="1"/>
    <col min="12" max="12" width="11.140625" customWidth="1"/>
    <col min="13" max="13" width="15.42578125" customWidth="1"/>
    <col min="14" max="14" width="7.5703125" customWidth="1"/>
    <col min="15" max="15" width="13.7109375" customWidth="1"/>
    <col min="16" max="16" width="12" customWidth="1"/>
    <col min="17" max="19" width="10.5703125" customWidth="1"/>
    <col min="20" max="20" width="6.7109375" customWidth="1"/>
    <col min="21" max="21" width="14" bestFit="1" customWidth="1"/>
  </cols>
  <sheetData>
    <row r="1" spans="1:26" x14ac:dyDescent="0.25">
      <c r="B1" s="177" t="s">
        <v>275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</row>
    <row r="2" spans="1:26" x14ac:dyDescent="0.25"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U2" s="45" t="s">
        <v>233</v>
      </c>
    </row>
    <row r="3" spans="1:26" x14ac:dyDescent="0.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7" customHeight="1" x14ac:dyDescent="0.25">
      <c r="B4" s="88"/>
      <c r="C4" s="156" t="s">
        <v>145</v>
      </c>
      <c r="D4" s="182" t="s">
        <v>191</v>
      </c>
      <c r="E4" s="179" t="s">
        <v>192</v>
      </c>
      <c r="F4" s="179" t="s">
        <v>199</v>
      </c>
      <c r="G4" s="179" t="s">
        <v>193</v>
      </c>
      <c r="H4" s="180" t="s">
        <v>192</v>
      </c>
      <c r="I4" s="180"/>
      <c r="J4" s="180"/>
      <c r="K4" s="180"/>
      <c r="L4" s="180" t="s">
        <v>199</v>
      </c>
      <c r="M4" s="180"/>
      <c r="N4" s="180"/>
      <c r="O4" s="180"/>
      <c r="P4" s="180" t="s">
        <v>193</v>
      </c>
      <c r="Q4" s="180"/>
      <c r="R4" s="180"/>
      <c r="S4" s="181"/>
      <c r="T4" s="9"/>
      <c r="U4" s="9"/>
      <c r="V4" s="9"/>
      <c r="W4" s="9"/>
      <c r="X4" s="9"/>
      <c r="Y4" s="9"/>
      <c r="Z4" s="9"/>
    </row>
    <row r="5" spans="1:26" ht="33.75" x14ac:dyDescent="0.25">
      <c r="B5" s="88"/>
      <c r="C5" s="156"/>
      <c r="D5" s="182"/>
      <c r="E5" s="179"/>
      <c r="F5" s="179"/>
      <c r="G5" s="179"/>
      <c r="H5" s="91" t="s">
        <v>196</v>
      </c>
      <c r="I5" s="91" t="s">
        <v>197</v>
      </c>
      <c r="J5" s="91" t="s">
        <v>200</v>
      </c>
      <c r="K5" s="91" t="s">
        <v>206</v>
      </c>
      <c r="L5" s="91" t="s">
        <v>194</v>
      </c>
      <c r="M5" s="91" t="s">
        <v>201</v>
      </c>
      <c r="N5" s="91" t="s">
        <v>202</v>
      </c>
      <c r="O5" s="91" t="s">
        <v>195</v>
      </c>
      <c r="P5" s="91" t="s">
        <v>203</v>
      </c>
      <c r="Q5" s="91" t="s">
        <v>204</v>
      </c>
      <c r="R5" s="91" t="s">
        <v>205</v>
      </c>
      <c r="S5" s="92" t="s">
        <v>198</v>
      </c>
      <c r="U5" t="s">
        <v>146</v>
      </c>
    </row>
    <row r="6" spans="1:26" ht="24.75" hidden="1" customHeight="1" x14ac:dyDescent="0.25">
      <c r="B6" s="7"/>
      <c r="C6" s="7"/>
      <c r="D6" s="86" t="s">
        <v>158</v>
      </c>
      <c r="E6" s="76" t="s">
        <v>159</v>
      </c>
      <c r="F6" s="87" t="s">
        <v>160</v>
      </c>
      <c r="G6" s="77" t="s">
        <v>161</v>
      </c>
      <c r="H6" s="78" t="s">
        <v>162</v>
      </c>
      <c r="I6" s="76" t="s">
        <v>163</v>
      </c>
      <c r="J6" s="76" t="s">
        <v>164</v>
      </c>
      <c r="K6" s="79" t="s">
        <v>165</v>
      </c>
      <c r="L6" s="80" t="s">
        <v>166</v>
      </c>
      <c r="M6" s="81" t="s">
        <v>167</v>
      </c>
      <c r="N6" s="81" t="s">
        <v>168</v>
      </c>
      <c r="O6" s="82" t="s">
        <v>169</v>
      </c>
      <c r="P6" s="83" t="s">
        <v>170</v>
      </c>
      <c r="Q6" s="84" t="s">
        <v>171</v>
      </c>
      <c r="R6" s="84" t="s">
        <v>172</v>
      </c>
      <c r="S6" s="77" t="s">
        <v>173</v>
      </c>
    </row>
    <row r="7" spans="1:26" ht="5.25" customHeight="1" x14ac:dyDescent="0.25">
      <c r="B7" s="42"/>
      <c r="C7" s="42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26" x14ac:dyDescent="0.25">
      <c r="A8" s="5"/>
      <c r="B8" s="1" t="s">
        <v>174</v>
      </c>
      <c r="C8" s="30">
        <v>138</v>
      </c>
      <c r="D8" s="67">
        <v>100</v>
      </c>
      <c r="E8" s="67">
        <v>100</v>
      </c>
      <c r="F8" s="67">
        <v>100</v>
      </c>
      <c r="G8" s="67">
        <v>100</v>
      </c>
      <c r="H8" s="67">
        <v>100</v>
      </c>
      <c r="I8" s="67">
        <v>100</v>
      </c>
      <c r="J8" s="67">
        <v>100</v>
      </c>
      <c r="K8" s="67">
        <v>100</v>
      </c>
      <c r="L8" s="67">
        <v>100</v>
      </c>
      <c r="M8" s="67">
        <v>100</v>
      </c>
      <c r="N8" s="67">
        <v>100</v>
      </c>
      <c r="O8" s="67">
        <v>100</v>
      </c>
      <c r="P8" s="67">
        <v>100</v>
      </c>
      <c r="Q8" s="67">
        <v>100</v>
      </c>
      <c r="R8" s="67">
        <v>100</v>
      </c>
      <c r="S8" s="67">
        <v>100</v>
      </c>
    </row>
    <row r="9" spans="1:26" x14ac:dyDescent="0.25">
      <c r="A9" s="5"/>
      <c r="B9" s="1" t="s">
        <v>88</v>
      </c>
      <c r="C9" s="30">
        <v>14</v>
      </c>
      <c r="D9" s="67">
        <v>104.6</v>
      </c>
      <c r="E9" s="67">
        <v>101.1</v>
      </c>
      <c r="F9" s="67">
        <v>102.6</v>
      </c>
      <c r="G9" s="67">
        <v>110.6</v>
      </c>
      <c r="H9" s="67">
        <v>104.2</v>
      </c>
      <c r="I9" s="67">
        <v>98.9</v>
      </c>
      <c r="J9" s="67">
        <v>90.6</v>
      </c>
      <c r="K9" s="67">
        <v>110.7</v>
      </c>
      <c r="L9" s="67">
        <v>90</v>
      </c>
      <c r="M9" s="67">
        <v>96.3</v>
      </c>
      <c r="N9" s="67">
        <v>98.9</v>
      </c>
      <c r="O9" s="67">
        <v>114.9</v>
      </c>
      <c r="P9" s="67">
        <v>110.7</v>
      </c>
      <c r="Q9" s="67">
        <v>108.8</v>
      </c>
      <c r="R9" s="67">
        <v>112.8</v>
      </c>
      <c r="S9" s="67">
        <v>108.1</v>
      </c>
    </row>
    <row r="10" spans="1:26" x14ac:dyDescent="0.25">
      <c r="A10" s="5"/>
      <c r="B10" s="13" t="s">
        <v>62</v>
      </c>
      <c r="C10" s="20">
        <v>164</v>
      </c>
      <c r="D10" s="68">
        <v>92.2</v>
      </c>
      <c r="E10" s="68">
        <v>88.4</v>
      </c>
      <c r="F10" s="68">
        <v>92.4</v>
      </c>
      <c r="G10" s="68">
        <v>96</v>
      </c>
      <c r="H10" s="68">
        <v>96.5</v>
      </c>
      <c r="I10" s="68">
        <v>69.099999999999994</v>
      </c>
      <c r="J10" s="68">
        <v>71.5</v>
      </c>
      <c r="K10" s="68">
        <v>124.8</v>
      </c>
      <c r="L10" s="68">
        <v>79.099999999999994</v>
      </c>
      <c r="M10" s="68">
        <v>99.5</v>
      </c>
      <c r="N10" s="68">
        <v>79.400000000000006</v>
      </c>
      <c r="O10" s="68">
        <v>108.9</v>
      </c>
      <c r="P10" s="68">
        <v>104</v>
      </c>
      <c r="Q10" s="68">
        <v>104.9</v>
      </c>
      <c r="R10" s="68">
        <v>114.4</v>
      </c>
      <c r="S10" s="68">
        <v>58.7</v>
      </c>
    </row>
    <row r="11" spans="1:26" x14ac:dyDescent="0.25">
      <c r="A11" s="5"/>
      <c r="B11" s="13" t="s">
        <v>64</v>
      </c>
      <c r="C11" s="20">
        <v>174</v>
      </c>
      <c r="D11" s="68">
        <v>88.3</v>
      </c>
      <c r="E11" s="68">
        <v>93.4</v>
      </c>
      <c r="F11" s="68">
        <v>82.8</v>
      </c>
      <c r="G11" s="68">
        <v>88.3</v>
      </c>
      <c r="H11" s="68">
        <v>100.6</v>
      </c>
      <c r="I11" s="68">
        <v>96.1</v>
      </c>
      <c r="J11" s="68">
        <v>69</v>
      </c>
      <c r="K11" s="68">
        <v>109.9</v>
      </c>
      <c r="L11" s="68">
        <v>61.4</v>
      </c>
      <c r="M11" s="68">
        <v>89.5</v>
      </c>
      <c r="N11" s="68">
        <v>64.5</v>
      </c>
      <c r="O11" s="68">
        <v>115.9</v>
      </c>
      <c r="P11" s="68">
        <v>99.4</v>
      </c>
      <c r="Q11" s="68">
        <v>89</v>
      </c>
      <c r="R11" s="68">
        <v>117.5</v>
      </c>
      <c r="S11" s="68">
        <v>47.6</v>
      </c>
    </row>
    <row r="12" spans="1:26" x14ac:dyDescent="0.25">
      <c r="A12" s="5"/>
      <c r="B12" s="1" t="s">
        <v>89</v>
      </c>
      <c r="C12" s="30">
        <v>15</v>
      </c>
      <c r="D12" s="67">
        <v>103.3</v>
      </c>
      <c r="E12" s="67">
        <v>100.5</v>
      </c>
      <c r="F12" s="67">
        <v>98.2</v>
      </c>
      <c r="G12" s="67">
        <v>112.1</v>
      </c>
      <c r="H12" s="67">
        <v>101.9</v>
      </c>
      <c r="I12" s="67">
        <v>98.2</v>
      </c>
      <c r="J12" s="67">
        <v>89.4</v>
      </c>
      <c r="K12" s="67">
        <v>113.5</v>
      </c>
      <c r="L12" s="67">
        <v>71.099999999999994</v>
      </c>
      <c r="M12" s="67">
        <v>113.6</v>
      </c>
      <c r="N12" s="67">
        <v>111.7</v>
      </c>
      <c r="O12" s="67">
        <v>99</v>
      </c>
      <c r="P12" s="67">
        <v>105.2</v>
      </c>
      <c r="Q12" s="67">
        <v>91.3</v>
      </c>
      <c r="R12" s="67">
        <v>120.9</v>
      </c>
      <c r="S12" s="67">
        <v>132.9</v>
      </c>
    </row>
    <row r="13" spans="1:26" x14ac:dyDescent="0.25">
      <c r="A13" s="5"/>
      <c r="B13" s="13" t="s">
        <v>65</v>
      </c>
      <c r="C13" s="20">
        <v>131</v>
      </c>
      <c r="D13" s="68">
        <v>101.5</v>
      </c>
      <c r="E13" s="68">
        <v>93.3</v>
      </c>
      <c r="F13" s="68">
        <v>104.5</v>
      </c>
      <c r="G13" s="68">
        <v>107.8</v>
      </c>
      <c r="H13" s="68">
        <v>94.2</v>
      </c>
      <c r="I13" s="68">
        <v>102.2</v>
      </c>
      <c r="J13" s="68">
        <v>68.5</v>
      </c>
      <c r="K13" s="68">
        <v>110.9</v>
      </c>
      <c r="L13" s="68">
        <v>71.400000000000006</v>
      </c>
      <c r="M13" s="68">
        <v>114.6</v>
      </c>
      <c r="N13" s="68">
        <v>103</v>
      </c>
      <c r="O13" s="68">
        <v>129.1</v>
      </c>
      <c r="P13" s="68">
        <v>99.7</v>
      </c>
      <c r="Q13" s="68">
        <v>88.5</v>
      </c>
      <c r="R13" s="68">
        <v>125.2</v>
      </c>
      <c r="S13" s="68">
        <v>117.2</v>
      </c>
    </row>
    <row r="14" spans="1:26" x14ac:dyDescent="0.25">
      <c r="A14" s="5"/>
      <c r="B14" s="1" t="s">
        <v>90</v>
      </c>
      <c r="C14" s="30">
        <v>12</v>
      </c>
      <c r="D14" s="67">
        <v>105.1</v>
      </c>
      <c r="E14" s="67">
        <v>96.6</v>
      </c>
      <c r="F14" s="67">
        <v>108.4</v>
      </c>
      <c r="G14" s="67">
        <v>111.4</v>
      </c>
      <c r="H14" s="67">
        <v>98.5</v>
      </c>
      <c r="I14" s="67">
        <v>104.2</v>
      </c>
      <c r="J14" s="67">
        <v>103.8</v>
      </c>
      <c r="K14" s="67">
        <v>77.2</v>
      </c>
      <c r="L14" s="67">
        <v>108</v>
      </c>
      <c r="M14" s="67">
        <v>110.6</v>
      </c>
      <c r="N14" s="67">
        <v>109.9</v>
      </c>
      <c r="O14" s="67">
        <v>101.8</v>
      </c>
      <c r="P14" s="67">
        <v>117.1</v>
      </c>
      <c r="Q14" s="67">
        <v>100.8</v>
      </c>
      <c r="R14" s="67">
        <v>105.3</v>
      </c>
      <c r="S14" s="67">
        <v>123.1</v>
      </c>
    </row>
    <row r="15" spans="1:26" x14ac:dyDescent="0.25">
      <c r="A15" s="5"/>
      <c r="B15" s="13" t="s">
        <v>66</v>
      </c>
      <c r="C15" s="20" t="s">
        <v>10</v>
      </c>
      <c r="D15" s="68" t="s">
        <v>10</v>
      </c>
      <c r="E15" s="68" t="s">
        <v>10</v>
      </c>
      <c r="F15" s="68" t="s">
        <v>10</v>
      </c>
      <c r="G15" s="68" t="s">
        <v>10</v>
      </c>
      <c r="H15" s="68" t="s">
        <v>10</v>
      </c>
      <c r="I15" s="68" t="s">
        <v>10</v>
      </c>
      <c r="J15" s="68" t="s">
        <v>10</v>
      </c>
      <c r="K15" s="68" t="s">
        <v>10</v>
      </c>
      <c r="L15" s="68" t="s">
        <v>10</v>
      </c>
      <c r="M15" s="68" t="s">
        <v>10</v>
      </c>
      <c r="N15" s="68" t="s">
        <v>10</v>
      </c>
      <c r="O15" s="68" t="s">
        <v>10</v>
      </c>
      <c r="P15" s="68" t="s">
        <v>10</v>
      </c>
      <c r="Q15" s="68" t="s">
        <v>10</v>
      </c>
      <c r="R15" s="68" t="s">
        <v>10</v>
      </c>
      <c r="S15" s="68" t="s">
        <v>10</v>
      </c>
    </row>
    <row r="16" spans="1:26" x14ac:dyDescent="0.25">
      <c r="A16" s="5"/>
      <c r="B16" s="13" t="s">
        <v>67</v>
      </c>
      <c r="C16" s="20" t="s">
        <v>10</v>
      </c>
      <c r="D16" s="68" t="s">
        <v>10</v>
      </c>
      <c r="E16" s="68" t="s">
        <v>10</v>
      </c>
      <c r="F16" s="68" t="s">
        <v>10</v>
      </c>
      <c r="G16" s="68" t="s">
        <v>10</v>
      </c>
      <c r="H16" s="68" t="s">
        <v>10</v>
      </c>
      <c r="I16" s="68" t="s">
        <v>10</v>
      </c>
      <c r="J16" s="68" t="s">
        <v>10</v>
      </c>
      <c r="K16" s="68" t="s">
        <v>10</v>
      </c>
      <c r="L16" s="68" t="s">
        <v>10</v>
      </c>
      <c r="M16" s="68" t="s">
        <v>10</v>
      </c>
      <c r="N16" s="68" t="s">
        <v>10</v>
      </c>
      <c r="O16" s="68" t="s">
        <v>10</v>
      </c>
      <c r="P16" s="68" t="s">
        <v>10</v>
      </c>
      <c r="Q16" s="68" t="s">
        <v>10</v>
      </c>
      <c r="R16" s="68" t="s">
        <v>10</v>
      </c>
      <c r="S16" s="68" t="s">
        <v>10</v>
      </c>
    </row>
    <row r="17" spans="1:19" x14ac:dyDescent="0.25">
      <c r="A17" s="5"/>
      <c r="B17" s="13" t="s">
        <v>69</v>
      </c>
      <c r="C17" s="20" t="s">
        <v>10</v>
      </c>
      <c r="D17" s="68" t="s">
        <v>10</v>
      </c>
      <c r="E17" s="68" t="s">
        <v>10</v>
      </c>
      <c r="F17" s="68" t="s">
        <v>10</v>
      </c>
      <c r="G17" s="68" t="s">
        <v>10</v>
      </c>
      <c r="H17" s="68" t="s">
        <v>10</v>
      </c>
      <c r="I17" s="68" t="s">
        <v>10</v>
      </c>
      <c r="J17" s="68" t="s">
        <v>10</v>
      </c>
      <c r="K17" s="68" t="s">
        <v>10</v>
      </c>
      <c r="L17" s="68" t="s">
        <v>10</v>
      </c>
      <c r="M17" s="68" t="s">
        <v>10</v>
      </c>
      <c r="N17" s="68" t="s">
        <v>10</v>
      </c>
      <c r="O17" s="68" t="s">
        <v>10</v>
      </c>
      <c r="P17" s="68" t="s">
        <v>10</v>
      </c>
      <c r="Q17" s="68" t="s">
        <v>10</v>
      </c>
      <c r="R17" s="68" t="s">
        <v>10</v>
      </c>
      <c r="S17" s="68" t="s">
        <v>10</v>
      </c>
    </row>
    <row r="18" spans="1:19" x14ac:dyDescent="0.25">
      <c r="A18" s="5"/>
      <c r="B18" s="13" t="s">
        <v>70</v>
      </c>
      <c r="C18" s="20" t="s">
        <v>10</v>
      </c>
      <c r="D18" s="68" t="s">
        <v>10</v>
      </c>
      <c r="E18" s="68" t="s">
        <v>10</v>
      </c>
      <c r="F18" s="68" t="s">
        <v>10</v>
      </c>
      <c r="G18" s="68" t="s">
        <v>10</v>
      </c>
      <c r="H18" s="68" t="s">
        <v>10</v>
      </c>
      <c r="I18" s="68" t="s">
        <v>10</v>
      </c>
      <c r="J18" s="68" t="s">
        <v>10</v>
      </c>
      <c r="K18" s="68" t="s">
        <v>10</v>
      </c>
      <c r="L18" s="68" t="s">
        <v>10</v>
      </c>
      <c r="M18" s="68" t="s">
        <v>10</v>
      </c>
      <c r="N18" s="68" t="s">
        <v>10</v>
      </c>
      <c r="O18" s="68" t="s">
        <v>10</v>
      </c>
      <c r="P18" s="68" t="s">
        <v>10</v>
      </c>
      <c r="Q18" s="68" t="s">
        <v>10</v>
      </c>
      <c r="R18" s="68" t="s">
        <v>10</v>
      </c>
      <c r="S18" s="68" t="s">
        <v>10</v>
      </c>
    </row>
    <row r="19" spans="1:19" x14ac:dyDescent="0.25">
      <c r="A19" s="5"/>
      <c r="B19" s="13" t="s">
        <v>71</v>
      </c>
      <c r="C19" s="20" t="s">
        <v>10</v>
      </c>
      <c r="D19" s="68" t="s">
        <v>10</v>
      </c>
      <c r="E19" s="68" t="s">
        <v>10</v>
      </c>
      <c r="F19" s="68" t="s">
        <v>10</v>
      </c>
      <c r="G19" s="68" t="s">
        <v>10</v>
      </c>
      <c r="H19" s="68" t="s">
        <v>10</v>
      </c>
      <c r="I19" s="68" t="s">
        <v>10</v>
      </c>
      <c r="J19" s="68" t="s">
        <v>10</v>
      </c>
      <c r="K19" s="68" t="s">
        <v>10</v>
      </c>
      <c r="L19" s="68" t="s">
        <v>10</v>
      </c>
      <c r="M19" s="68" t="s">
        <v>10</v>
      </c>
      <c r="N19" s="68" t="s">
        <v>10</v>
      </c>
      <c r="O19" s="68" t="s">
        <v>10</v>
      </c>
      <c r="P19" s="68" t="s">
        <v>10</v>
      </c>
      <c r="Q19" s="68" t="s">
        <v>10</v>
      </c>
      <c r="R19" s="68" t="s">
        <v>10</v>
      </c>
      <c r="S19" s="68" t="s">
        <v>10</v>
      </c>
    </row>
    <row r="20" spans="1:19" ht="5.25" customHeight="1" x14ac:dyDescent="0.25"/>
    <row r="21" spans="1:19" s="3" customFormat="1" ht="3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</row>
    <row r="22" spans="1:19" s="3" customFormat="1" ht="6.75" customHeight="1" x14ac:dyDescent="0.2"/>
    <row r="23" spans="1:19" s="134" customFormat="1" ht="15" customHeight="1" x14ac:dyDescent="0.25">
      <c r="B23" s="149" t="s">
        <v>73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</row>
    <row r="24" spans="1:19" s="49" customFormat="1" ht="19.5" customHeight="1" x14ac:dyDescent="0.15">
      <c r="B24" s="178" t="s">
        <v>190</v>
      </c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</row>
  </sheetData>
  <mergeCells count="12">
    <mergeCell ref="F4:F5"/>
    <mergeCell ref="G4:G5"/>
    <mergeCell ref="B24:S24"/>
    <mergeCell ref="B1:S1"/>
    <mergeCell ref="C2:S2"/>
    <mergeCell ref="B23:S23"/>
    <mergeCell ref="C4:C5"/>
    <mergeCell ref="H4:K4"/>
    <mergeCell ref="L4:O4"/>
    <mergeCell ref="P4:S4"/>
    <mergeCell ref="D4:D5"/>
    <mergeCell ref="E4:E5"/>
  </mergeCells>
  <hyperlinks>
    <hyperlink ref="U2" location="Índice!A1" tooltip="(voltar ao índice)" display="(voltar ao índice)" xr:uid="{84BA6F23-90B8-4A44-9D9E-5000B20E8B3D}"/>
  </hyperlinks>
  <printOptions horizontalCentered="1"/>
  <pageMargins left="0.27559055118110237" right="0.27559055118110237" top="0.6692913385826772" bottom="0.47244094488188981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B6D1-6ED6-4367-B60E-2624C7F66ACA}">
  <sheetPr codeName="Folha2">
    <pageSetUpPr fitToPage="1"/>
  </sheetPr>
  <dimension ref="B1:M28"/>
  <sheetViews>
    <sheetView showGridLines="0" workbookViewId="0">
      <selection activeCell="M2" sqref="M2"/>
    </sheetView>
  </sheetViews>
  <sheetFormatPr defaultRowHeight="15" x14ac:dyDescent="0.25"/>
  <cols>
    <col min="1" max="1" width="6.7109375" customWidth="1"/>
    <col min="2" max="2" width="10.42578125" customWidth="1"/>
    <col min="3" max="3" width="5.140625" customWidth="1"/>
    <col min="11" max="11" width="9.85546875" customWidth="1"/>
    <col min="12" max="12" width="6.7109375" customWidth="1"/>
    <col min="13" max="13" width="14" bestFit="1" customWidth="1"/>
  </cols>
  <sheetData>
    <row r="1" spans="2:13" x14ac:dyDescent="0.25">
      <c r="B1" s="143" t="s">
        <v>1</v>
      </c>
      <c r="C1" s="143"/>
      <c r="D1" s="143"/>
      <c r="E1" s="143"/>
    </row>
    <row r="2" spans="2:13" x14ac:dyDescent="0.25">
      <c r="B2" s="21" t="s">
        <v>10</v>
      </c>
      <c r="C2" s="22" t="s">
        <v>11</v>
      </c>
      <c r="D2" s="23" t="s">
        <v>12</v>
      </c>
      <c r="M2" s="45" t="s">
        <v>233</v>
      </c>
    </row>
    <row r="3" spans="2:13" x14ac:dyDescent="0.25">
      <c r="B3" s="24" t="s">
        <v>13</v>
      </c>
      <c r="C3" s="22" t="s">
        <v>11</v>
      </c>
      <c r="D3" s="23" t="s">
        <v>14</v>
      </c>
    </row>
    <row r="4" spans="2:13" x14ac:dyDescent="0.25">
      <c r="B4" s="21" t="s">
        <v>15</v>
      </c>
      <c r="C4" s="22" t="s">
        <v>11</v>
      </c>
      <c r="D4" s="25" t="s">
        <v>16</v>
      </c>
    </row>
    <row r="5" spans="2:13" x14ac:dyDescent="0.25">
      <c r="B5" s="21" t="s">
        <v>17</v>
      </c>
      <c r="C5" s="22" t="s">
        <v>11</v>
      </c>
      <c r="D5" s="25" t="s">
        <v>18</v>
      </c>
    </row>
    <row r="6" spans="2:13" x14ac:dyDescent="0.25">
      <c r="B6" s="21" t="s">
        <v>19</v>
      </c>
      <c r="C6" s="22" t="s">
        <v>11</v>
      </c>
      <c r="D6" s="25" t="s">
        <v>20</v>
      </c>
    </row>
    <row r="7" spans="2:13" x14ac:dyDescent="0.25">
      <c r="B7" s="21" t="s">
        <v>21</v>
      </c>
      <c r="C7" s="22" t="s">
        <v>11</v>
      </c>
      <c r="D7" s="25" t="s">
        <v>22</v>
      </c>
    </row>
    <row r="8" spans="2:13" x14ac:dyDescent="0.25">
      <c r="B8" s="26" t="s">
        <v>23</v>
      </c>
      <c r="C8" s="22" t="s">
        <v>11</v>
      </c>
      <c r="D8" s="25" t="s">
        <v>24</v>
      </c>
    </row>
    <row r="9" spans="2:13" x14ac:dyDescent="0.25">
      <c r="B9" s="26" t="s">
        <v>25</v>
      </c>
      <c r="C9" s="22" t="s">
        <v>11</v>
      </c>
      <c r="D9" s="25" t="s">
        <v>26</v>
      </c>
    </row>
    <row r="10" spans="2:13" x14ac:dyDescent="0.25">
      <c r="B10" s="26" t="s">
        <v>27</v>
      </c>
      <c r="C10" s="22" t="s">
        <v>11</v>
      </c>
      <c r="D10" s="50" t="s">
        <v>28</v>
      </c>
    </row>
    <row r="11" spans="2:13" x14ac:dyDescent="0.25">
      <c r="B11" s="26" t="s">
        <v>21</v>
      </c>
      <c r="C11" s="22" t="s">
        <v>11</v>
      </c>
      <c r="D11" s="25" t="s">
        <v>22</v>
      </c>
    </row>
    <row r="12" spans="2:13" x14ac:dyDescent="0.25">
      <c r="B12" s="26" t="s">
        <v>29</v>
      </c>
      <c r="C12" s="22" t="s">
        <v>11</v>
      </c>
      <c r="D12" s="23" t="s">
        <v>30</v>
      </c>
    </row>
    <row r="13" spans="2:13" x14ac:dyDescent="0.25">
      <c r="B13" s="51" t="s">
        <v>31</v>
      </c>
      <c r="C13" s="22" t="s">
        <v>11</v>
      </c>
      <c r="D13" s="50" t="s">
        <v>32</v>
      </c>
    </row>
    <row r="14" spans="2:13" x14ac:dyDescent="0.25">
      <c r="B14" s="51" t="s">
        <v>33</v>
      </c>
      <c r="C14" s="22" t="s">
        <v>11</v>
      </c>
      <c r="D14" s="50" t="s">
        <v>34</v>
      </c>
    </row>
    <row r="16" spans="2:13" x14ac:dyDescent="0.25">
      <c r="B16" s="143" t="s">
        <v>35</v>
      </c>
      <c r="C16" s="143"/>
      <c r="D16" s="143"/>
      <c r="E16" s="143"/>
    </row>
    <row r="18" spans="2:4" x14ac:dyDescent="0.25">
      <c r="B18" s="132" t="s">
        <v>36</v>
      </c>
      <c r="C18" s="22" t="s">
        <v>11</v>
      </c>
      <c r="D18" s="50" t="s">
        <v>37</v>
      </c>
    </row>
    <row r="19" spans="2:4" x14ac:dyDescent="0.25">
      <c r="B19" s="132" t="s">
        <v>38</v>
      </c>
      <c r="C19" s="22" t="s">
        <v>11</v>
      </c>
      <c r="D19" s="50" t="s">
        <v>39</v>
      </c>
    </row>
    <row r="20" spans="2:4" x14ac:dyDescent="0.25">
      <c r="B20" s="132" t="s">
        <v>40</v>
      </c>
      <c r="C20" s="22" t="s">
        <v>11</v>
      </c>
      <c r="D20" s="50" t="s">
        <v>41</v>
      </c>
    </row>
    <row r="21" spans="2:4" x14ac:dyDescent="0.25">
      <c r="B21" s="132" t="s">
        <v>42</v>
      </c>
      <c r="C21" s="22" t="s">
        <v>11</v>
      </c>
      <c r="D21" s="50" t="s">
        <v>43</v>
      </c>
    </row>
    <row r="22" spans="2:4" x14ac:dyDescent="0.25">
      <c r="B22" s="132" t="s">
        <v>44</v>
      </c>
      <c r="C22" s="22" t="s">
        <v>11</v>
      </c>
      <c r="D22" s="50" t="s">
        <v>45</v>
      </c>
    </row>
    <row r="23" spans="2:4" x14ac:dyDescent="0.25">
      <c r="B23" s="132" t="s">
        <v>46</v>
      </c>
      <c r="C23" s="22" t="s">
        <v>11</v>
      </c>
      <c r="D23" s="50" t="s">
        <v>47</v>
      </c>
    </row>
    <row r="24" spans="2:4" x14ac:dyDescent="0.25">
      <c r="B24" s="132" t="s">
        <v>48</v>
      </c>
      <c r="C24" s="22" t="s">
        <v>11</v>
      </c>
      <c r="D24" s="50" t="s">
        <v>49</v>
      </c>
    </row>
    <row r="25" spans="2:4" x14ac:dyDescent="0.25">
      <c r="B25" s="132" t="s">
        <v>50</v>
      </c>
      <c r="C25" s="22" t="s">
        <v>11</v>
      </c>
      <c r="D25" s="50" t="s">
        <v>51</v>
      </c>
    </row>
    <row r="26" spans="2:4" x14ac:dyDescent="0.25">
      <c r="B26" s="132" t="s">
        <v>218</v>
      </c>
      <c r="C26" s="22" t="s">
        <v>11</v>
      </c>
      <c r="D26" s="50" t="s">
        <v>223</v>
      </c>
    </row>
    <row r="27" spans="2:4" x14ac:dyDescent="0.25">
      <c r="B27" s="132" t="s">
        <v>224</v>
      </c>
      <c r="C27" s="22" t="s">
        <v>11</v>
      </c>
      <c r="D27" s="50" t="s">
        <v>87</v>
      </c>
    </row>
    <row r="28" spans="2:4" x14ac:dyDescent="0.25">
      <c r="B28" s="50"/>
    </row>
  </sheetData>
  <sortState xmlns:xlrd2="http://schemas.microsoft.com/office/spreadsheetml/2017/richdata2" ref="B18:D25">
    <sortCondition ref="B18:B25"/>
  </sortState>
  <mergeCells count="2">
    <mergeCell ref="B1:E1"/>
    <mergeCell ref="B16:E16"/>
  </mergeCells>
  <hyperlinks>
    <hyperlink ref="M2" location="Índice!A1" tooltip="(voltar ao índice)" display="(voltar ao índice)" xr:uid="{2EEC214D-D170-4D04-BBB0-EC91B5BFC8BF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>
    <pageSetUpPr fitToPage="1"/>
  </sheetPr>
  <dimension ref="A1:Q25"/>
  <sheetViews>
    <sheetView showGridLines="0" showZeros="0" zoomScaleNormal="100" workbookViewId="0">
      <selection activeCell="P2" sqref="P2"/>
    </sheetView>
  </sheetViews>
  <sheetFormatPr defaultRowHeight="15" x14ac:dyDescent="0.25"/>
  <cols>
    <col min="1" max="1" width="6.7109375" customWidth="1"/>
    <col min="2" max="2" width="16.85546875" customWidth="1"/>
    <col min="3" max="5" width="9.140625" customWidth="1"/>
    <col min="6" max="6" width="12.42578125" customWidth="1"/>
    <col min="7" max="13" width="9.140625" customWidth="1"/>
    <col min="14" max="14" width="10.140625" customWidth="1"/>
    <col min="15" max="15" width="6.7109375" customWidth="1"/>
    <col min="16" max="16" width="14" bestFit="1" customWidth="1"/>
  </cols>
  <sheetData>
    <row r="1" spans="1:17" x14ac:dyDescent="0.25">
      <c r="B1" s="145" t="s">
        <v>52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</row>
    <row r="2" spans="1:17" ht="15" customHeight="1" x14ac:dyDescent="0.25"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P2" s="45" t="s">
        <v>233</v>
      </c>
    </row>
    <row r="3" spans="1:17" ht="15" customHeight="1" x14ac:dyDescent="0.25">
      <c r="C3" s="9"/>
      <c r="F3" s="9"/>
      <c r="G3" s="9"/>
      <c r="H3" s="9"/>
      <c r="I3" s="9"/>
      <c r="J3" s="9"/>
      <c r="K3" s="9"/>
      <c r="L3" s="9"/>
      <c r="M3" s="9"/>
      <c r="N3" s="9"/>
    </row>
    <row r="4" spans="1:17" ht="33.75" customHeight="1" x14ac:dyDescent="0.25">
      <c r="B4" s="41"/>
      <c r="C4" s="146" t="s">
        <v>53</v>
      </c>
      <c r="D4" s="147"/>
      <c r="E4" s="148"/>
      <c r="F4" s="146" t="s">
        <v>230</v>
      </c>
      <c r="G4" s="147"/>
      <c r="H4" s="148"/>
      <c r="I4" s="146" t="s">
        <v>54</v>
      </c>
      <c r="J4" s="147"/>
      <c r="K4" s="147"/>
      <c r="L4" s="146" t="s">
        <v>55</v>
      </c>
      <c r="M4" s="147"/>
      <c r="N4" s="148"/>
      <c r="Q4" s="6"/>
    </row>
    <row r="5" spans="1:17" ht="24.75" customHeight="1" x14ac:dyDescent="0.25">
      <c r="B5" s="44"/>
      <c r="C5" s="46" t="s">
        <v>56</v>
      </c>
      <c r="D5" s="46" t="s">
        <v>57</v>
      </c>
      <c r="E5" s="46" t="s">
        <v>58</v>
      </c>
      <c r="F5" s="46" t="s">
        <v>59</v>
      </c>
      <c r="G5" s="46" t="s">
        <v>57</v>
      </c>
      <c r="H5" s="46" t="s">
        <v>58</v>
      </c>
      <c r="I5" s="46" t="s">
        <v>60</v>
      </c>
      <c r="J5" s="46" t="s">
        <v>57</v>
      </c>
      <c r="K5" s="46" t="s">
        <v>58</v>
      </c>
      <c r="L5" s="46" t="s">
        <v>61</v>
      </c>
      <c r="M5" s="46" t="s">
        <v>246</v>
      </c>
      <c r="N5" s="46" t="s">
        <v>58</v>
      </c>
      <c r="Q5" s="6"/>
    </row>
    <row r="6" spans="1:17" ht="4.5" customHeight="1" x14ac:dyDescent="0.25">
      <c r="B6" s="42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Q6" s="6"/>
    </row>
    <row r="7" spans="1:17" ht="15.75" customHeight="1" x14ac:dyDescent="0.25">
      <c r="A7" s="5"/>
      <c r="B7" s="1" t="s">
        <v>62</v>
      </c>
      <c r="C7" s="123">
        <v>801</v>
      </c>
      <c r="D7" s="18">
        <v>2025</v>
      </c>
      <c r="E7" s="18" t="s">
        <v>63</v>
      </c>
      <c r="F7" s="19">
        <v>972</v>
      </c>
      <c r="G7" s="18">
        <v>2024</v>
      </c>
      <c r="H7" s="18" t="s">
        <v>226</v>
      </c>
      <c r="I7" s="19">
        <v>1862</v>
      </c>
      <c r="J7" s="18" t="s">
        <v>33</v>
      </c>
      <c r="K7" s="18" t="s">
        <v>42</v>
      </c>
      <c r="L7" s="37">
        <v>20</v>
      </c>
      <c r="M7" s="20" t="s">
        <v>242</v>
      </c>
      <c r="N7" s="18" t="s">
        <v>68</v>
      </c>
    </row>
    <row r="8" spans="1:17" ht="15.75" customHeight="1" x14ac:dyDescent="0.25">
      <c r="A8" s="5"/>
      <c r="B8" s="1" t="s">
        <v>64</v>
      </c>
      <c r="C8" s="123">
        <v>2322</v>
      </c>
      <c r="D8" s="18">
        <v>2025</v>
      </c>
      <c r="E8" s="18" t="s">
        <v>63</v>
      </c>
      <c r="F8" s="124" t="s">
        <v>232</v>
      </c>
      <c r="G8" s="18">
        <v>2024</v>
      </c>
      <c r="H8" s="18" t="s">
        <v>226</v>
      </c>
      <c r="I8" s="19">
        <v>2351</v>
      </c>
      <c r="J8" s="18" t="s">
        <v>33</v>
      </c>
      <c r="K8" s="18" t="s">
        <v>42</v>
      </c>
      <c r="L8" s="125" t="s">
        <v>245</v>
      </c>
      <c r="M8" s="20" t="s">
        <v>242</v>
      </c>
      <c r="N8" s="18" t="s">
        <v>68</v>
      </c>
    </row>
    <row r="9" spans="1:17" ht="15.75" customHeight="1" x14ac:dyDescent="0.25">
      <c r="A9" s="5"/>
      <c r="B9" s="1" t="s">
        <v>65</v>
      </c>
      <c r="C9" s="123">
        <v>7447</v>
      </c>
      <c r="D9" s="18">
        <v>2025</v>
      </c>
      <c r="E9" s="18" t="s">
        <v>63</v>
      </c>
      <c r="F9" s="124" t="s">
        <v>227</v>
      </c>
      <c r="G9" s="18">
        <v>2024</v>
      </c>
      <c r="H9" s="18" t="s">
        <v>226</v>
      </c>
      <c r="I9" s="19">
        <v>3718</v>
      </c>
      <c r="J9" s="18" t="s">
        <v>33</v>
      </c>
      <c r="K9" s="18" t="s">
        <v>48</v>
      </c>
      <c r="L9" s="20" t="s">
        <v>247</v>
      </c>
      <c r="M9" s="20" t="s">
        <v>244</v>
      </c>
      <c r="N9" s="18" t="s">
        <v>68</v>
      </c>
    </row>
    <row r="10" spans="1:17" ht="15.75" customHeight="1" x14ac:dyDescent="0.25">
      <c r="A10" s="5"/>
      <c r="B10" s="1" t="s">
        <v>66</v>
      </c>
      <c r="C10" s="123">
        <v>1685</v>
      </c>
      <c r="D10" s="18">
        <v>2025</v>
      </c>
      <c r="E10" s="18" t="s">
        <v>63</v>
      </c>
      <c r="F10" s="19">
        <v>6785</v>
      </c>
      <c r="G10" s="18">
        <v>2024</v>
      </c>
      <c r="H10" s="18" t="s">
        <v>226</v>
      </c>
      <c r="I10" s="19">
        <v>1467</v>
      </c>
      <c r="J10" s="18" t="s">
        <v>33</v>
      </c>
      <c r="K10" s="18" t="s">
        <v>38</v>
      </c>
      <c r="L10" s="37">
        <v>26</v>
      </c>
      <c r="M10" s="20" t="s">
        <v>33</v>
      </c>
      <c r="N10" s="18" t="s">
        <v>68</v>
      </c>
    </row>
    <row r="11" spans="1:17" ht="15.75" customHeight="1" x14ac:dyDescent="0.25">
      <c r="A11" s="5"/>
      <c r="B11" s="1" t="s">
        <v>67</v>
      </c>
      <c r="C11" s="123">
        <v>83751</v>
      </c>
      <c r="D11" s="18">
        <v>2025</v>
      </c>
      <c r="E11" s="18" t="s">
        <v>63</v>
      </c>
      <c r="F11" s="19">
        <v>7074</v>
      </c>
      <c r="G11" s="18">
        <v>2024</v>
      </c>
      <c r="H11" s="18" t="s">
        <v>226</v>
      </c>
      <c r="I11" s="19">
        <v>851</v>
      </c>
      <c r="J11" s="18" t="s">
        <v>33</v>
      </c>
      <c r="K11" s="18" t="s">
        <v>68</v>
      </c>
      <c r="L11" s="20">
        <v>26.9</v>
      </c>
      <c r="M11" s="20" t="s">
        <v>242</v>
      </c>
      <c r="N11" s="18" t="s">
        <v>68</v>
      </c>
    </row>
    <row r="12" spans="1:17" ht="15.75" customHeight="1" x14ac:dyDescent="0.25">
      <c r="A12" s="5"/>
      <c r="B12" s="1" t="s">
        <v>69</v>
      </c>
      <c r="C12" s="123">
        <v>1108</v>
      </c>
      <c r="D12" s="18">
        <v>2025</v>
      </c>
      <c r="E12" s="18" t="s">
        <v>63</v>
      </c>
      <c r="F12" s="19">
        <v>6852</v>
      </c>
      <c r="G12" s="18">
        <v>2024</v>
      </c>
      <c r="H12" s="18" t="s">
        <v>226</v>
      </c>
      <c r="I12" s="19">
        <v>1397</v>
      </c>
      <c r="J12" s="18" t="s">
        <v>33</v>
      </c>
      <c r="K12" s="18" t="s">
        <v>38</v>
      </c>
      <c r="L12" s="20">
        <v>26.4</v>
      </c>
      <c r="M12" s="20" t="s">
        <v>242</v>
      </c>
      <c r="N12" s="18" t="s">
        <v>68</v>
      </c>
    </row>
    <row r="13" spans="1:17" ht="15.75" customHeight="1" x14ac:dyDescent="0.25">
      <c r="A13" s="5"/>
      <c r="B13" s="1" t="s">
        <v>70</v>
      </c>
      <c r="C13" s="123">
        <v>367</v>
      </c>
      <c r="D13" s="18">
        <v>2025</v>
      </c>
      <c r="E13" s="18" t="s">
        <v>63</v>
      </c>
      <c r="F13" s="19">
        <v>8037</v>
      </c>
      <c r="G13" s="18">
        <v>2024</v>
      </c>
      <c r="H13" s="18" t="s">
        <v>226</v>
      </c>
      <c r="I13" s="19">
        <v>660</v>
      </c>
      <c r="J13" s="18" t="s">
        <v>33</v>
      </c>
      <c r="K13" s="18" t="s">
        <v>50</v>
      </c>
      <c r="L13" s="20">
        <v>27.4</v>
      </c>
      <c r="M13" s="20" t="s">
        <v>242</v>
      </c>
      <c r="N13" s="18" t="s">
        <v>68</v>
      </c>
    </row>
    <row r="14" spans="1:17" ht="15.75" customHeight="1" x14ac:dyDescent="0.25">
      <c r="A14" s="5"/>
      <c r="B14" s="1" t="s">
        <v>71</v>
      </c>
      <c r="C14" s="123">
        <v>2504</v>
      </c>
      <c r="D14" s="18">
        <v>2025</v>
      </c>
      <c r="E14" s="18" t="s">
        <v>63</v>
      </c>
      <c r="F14" s="19">
        <v>9365</v>
      </c>
      <c r="G14" s="18">
        <v>2024</v>
      </c>
      <c r="H14" s="18" t="s">
        <v>226</v>
      </c>
      <c r="I14" s="19">
        <v>3071</v>
      </c>
      <c r="J14" s="18" t="s">
        <v>33</v>
      </c>
      <c r="K14" s="18" t="s">
        <v>72</v>
      </c>
      <c r="L14" s="20">
        <v>24.5</v>
      </c>
      <c r="M14" s="20" t="s">
        <v>242</v>
      </c>
      <c r="N14" s="18" t="s">
        <v>68</v>
      </c>
    </row>
    <row r="15" spans="1:17" ht="15.75" customHeight="1" x14ac:dyDescent="0.25">
      <c r="A15" s="5"/>
      <c r="B15" s="1" t="s">
        <v>148</v>
      </c>
      <c r="C15" s="123">
        <v>53</v>
      </c>
      <c r="D15" s="18">
        <v>2022</v>
      </c>
      <c r="E15" s="18" t="s">
        <v>46</v>
      </c>
      <c r="F15" s="19">
        <v>6712</v>
      </c>
      <c r="G15" s="18">
        <v>2024</v>
      </c>
      <c r="H15" s="18" t="s">
        <v>226</v>
      </c>
      <c r="I15" s="19">
        <v>424</v>
      </c>
      <c r="J15" s="18" t="s">
        <v>33</v>
      </c>
      <c r="K15" s="18" t="s">
        <v>50</v>
      </c>
      <c r="L15" s="20">
        <v>27.3</v>
      </c>
      <c r="M15" s="20" t="s">
        <v>242</v>
      </c>
      <c r="N15" s="18" t="s">
        <v>68</v>
      </c>
    </row>
    <row r="16" spans="1:17" ht="5.25" customHeight="1" x14ac:dyDescent="0.25">
      <c r="A16" s="5"/>
      <c r="B16" s="1"/>
      <c r="C16" s="123"/>
      <c r="D16" s="18"/>
      <c r="E16" s="18"/>
      <c r="F16" s="19"/>
      <c r="G16" s="18"/>
      <c r="H16" s="18"/>
      <c r="I16" s="19"/>
      <c r="J16" s="18"/>
      <c r="K16" s="18"/>
      <c r="L16" s="19"/>
      <c r="M16" s="20"/>
      <c r="N16" s="18"/>
    </row>
    <row r="17" spans="2:14" s="3" customFormat="1" ht="3" customHeight="1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 t="e">
        <f t="array" ref="N17">INDEX(#REF!,MATCH($L$3&amp;$A17,#REF!&amp;#REF!,0))</f>
        <v>#REF!</v>
      </c>
    </row>
    <row r="18" spans="2:14" s="3" customFormat="1" ht="6.75" customHeight="1" x14ac:dyDescent="0.2"/>
    <row r="19" spans="2:14" s="38" customFormat="1" ht="15" customHeight="1" x14ac:dyDescent="0.25">
      <c r="B19" s="149" t="s">
        <v>73</v>
      </c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</row>
    <row r="20" spans="2:14" s="38" customFormat="1" ht="15" customHeight="1" x14ac:dyDescent="0.25">
      <c r="B20" s="149" t="s">
        <v>140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</row>
    <row r="21" spans="2:14" s="38" customFormat="1" ht="15" customHeight="1" x14ac:dyDescent="0.25">
      <c r="B21" s="135" t="s">
        <v>229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</row>
    <row r="22" spans="2:14" s="38" customFormat="1" ht="15" customHeight="1" x14ac:dyDescent="0.25">
      <c r="B22" s="144" t="s">
        <v>149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</row>
    <row r="23" spans="2:14" s="38" customFormat="1" ht="15" customHeight="1" x14ac:dyDescent="0.25">
      <c r="B23" s="136" t="s">
        <v>228</v>
      </c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</row>
    <row r="24" spans="2:14" s="38" customFormat="1" ht="15" customHeight="1" x14ac:dyDescent="0.25">
      <c r="B24" s="144" t="s">
        <v>243</v>
      </c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</row>
    <row r="25" spans="2:14" s="38" customFormat="1" ht="15" customHeight="1" x14ac:dyDescent="0.25">
      <c r="B25" s="144" t="s">
        <v>248</v>
      </c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</row>
  </sheetData>
  <mergeCells count="11">
    <mergeCell ref="B25:N25"/>
    <mergeCell ref="B1:N1"/>
    <mergeCell ref="I4:K4"/>
    <mergeCell ref="L4:N4"/>
    <mergeCell ref="C4:E4"/>
    <mergeCell ref="F4:H4"/>
    <mergeCell ref="B22:N22"/>
    <mergeCell ref="B24:N24"/>
    <mergeCell ref="B19:N19"/>
    <mergeCell ref="B20:N20"/>
    <mergeCell ref="B2:N2"/>
  </mergeCells>
  <hyperlinks>
    <hyperlink ref="P2" location="Índice!A1" tooltip="(voltar ao índice)" display="(voltar ao índice)" xr:uid="{EFB859E3-F6BD-4A09-9E4A-67827B4C9EC8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pageSetUpPr fitToPage="1"/>
  </sheetPr>
  <dimension ref="A1:AA40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AA2" sqref="AA2"/>
    </sheetView>
  </sheetViews>
  <sheetFormatPr defaultRowHeight="15" x14ac:dyDescent="0.25"/>
  <cols>
    <col min="1" max="1" width="6.85546875" customWidth="1"/>
    <col min="2" max="2" width="16.85546875" customWidth="1"/>
    <col min="3" max="3" width="9.5703125" customWidth="1"/>
    <col min="4" max="4" width="7.42578125" customWidth="1"/>
    <col min="5" max="6" width="9.5703125" customWidth="1"/>
    <col min="7" max="7" width="8.5703125" customWidth="1"/>
    <col min="8" max="17" width="9.5703125" customWidth="1"/>
    <col min="18" max="18" width="7.28515625" customWidth="1"/>
    <col min="19" max="19" width="8.5703125" customWidth="1"/>
    <col min="20" max="20" width="9.5703125" customWidth="1"/>
    <col min="21" max="21" width="8.28515625" customWidth="1"/>
    <col min="22" max="23" width="9.5703125" customWidth="1"/>
    <col min="24" max="24" width="7.85546875" customWidth="1"/>
    <col min="25" max="25" width="9.5703125" customWidth="1"/>
    <col min="26" max="26" width="6.85546875" customWidth="1"/>
    <col min="27" max="27" width="14" bestFit="1" customWidth="1"/>
  </cols>
  <sheetData>
    <row r="1" spans="1:27" x14ac:dyDescent="0.25">
      <c r="B1" s="145" t="s">
        <v>74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</row>
    <row r="2" spans="1:27" x14ac:dyDescent="0.25"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AA2" s="45" t="s">
        <v>233</v>
      </c>
    </row>
    <row r="3" spans="1:27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7" ht="20.25" customHeight="1" x14ac:dyDescent="0.25">
      <c r="B4" s="156"/>
      <c r="C4" s="150" t="s">
        <v>75</v>
      </c>
      <c r="D4" s="151"/>
      <c r="E4" s="152"/>
      <c r="F4" s="150" t="s">
        <v>236</v>
      </c>
      <c r="G4" s="151"/>
      <c r="H4" s="152"/>
      <c r="I4" s="150" t="s">
        <v>76</v>
      </c>
      <c r="J4" s="151"/>
      <c r="K4" s="152"/>
      <c r="L4" s="153" t="s">
        <v>77</v>
      </c>
      <c r="M4" s="154"/>
      <c r="N4" s="154"/>
      <c r="O4" s="154"/>
      <c r="P4" s="154"/>
      <c r="Q4" s="154"/>
      <c r="R4" s="154"/>
      <c r="S4" s="155"/>
      <c r="T4" s="150" t="s">
        <v>78</v>
      </c>
      <c r="U4" s="151"/>
      <c r="V4" s="152"/>
      <c r="W4" s="150" t="s">
        <v>79</v>
      </c>
      <c r="X4" s="151"/>
      <c r="Y4" s="152"/>
      <c r="Z4" s="9"/>
    </row>
    <row r="5" spans="1:27" ht="21.75" customHeight="1" x14ac:dyDescent="0.25">
      <c r="B5" s="156"/>
      <c r="C5" s="153"/>
      <c r="D5" s="154"/>
      <c r="E5" s="155"/>
      <c r="F5" s="153"/>
      <c r="G5" s="154"/>
      <c r="H5" s="155"/>
      <c r="I5" s="153"/>
      <c r="J5" s="154"/>
      <c r="K5" s="155"/>
      <c r="L5" s="153" t="s">
        <v>80</v>
      </c>
      <c r="M5" s="154"/>
      <c r="N5" s="153" t="s">
        <v>81</v>
      </c>
      <c r="O5" s="154"/>
      <c r="P5" s="146" t="s">
        <v>82</v>
      </c>
      <c r="Q5" s="148"/>
      <c r="R5" s="157" t="s">
        <v>57</v>
      </c>
      <c r="S5" s="157" t="s">
        <v>58</v>
      </c>
      <c r="T5" s="153"/>
      <c r="U5" s="154"/>
      <c r="V5" s="155"/>
      <c r="W5" s="153"/>
      <c r="X5" s="154"/>
      <c r="Y5" s="155"/>
      <c r="Z5" s="28"/>
    </row>
    <row r="6" spans="1:27" ht="33.75" customHeight="1" x14ac:dyDescent="0.25">
      <c r="B6" s="156"/>
      <c r="C6" s="46" t="s">
        <v>83</v>
      </c>
      <c r="D6" s="46" t="s">
        <v>57</v>
      </c>
      <c r="E6" s="46" t="s">
        <v>58</v>
      </c>
      <c r="F6" s="46" t="s">
        <v>212</v>
      </c>
      <c r="G6" s="46" t="s">
        <v>57</v>
      </c>
      <c r="H6" s="46" t="s">
        <v>58</v>
      </c>
      <c r="I6" s="46" t="s">
        <v>84</v>
      </c>
      <c r="J6" s="46" t="s">
        <v>57</v>
      </c>
      <c r="K6" s="46" t="s">
        <v>58</v>
      </c>
      <c r="L6" s="46" t="s">
        <v>83</v>
      </c>
      <c r="M6" s="46" t="s">
        <v>85</v>
      </c>
      <c r="N6" s="46" t="s">
        <v>83</v>
      </c>
      <c r="O6" s="46" t="s">
        <v>85</v>
      </c>
      <c r="P6" s="46" t="s">
        <v>83</v>
      </c>
      <c r="Q6" s="46" t="s">
        <v>85</v>
      </c>
      <c r="R6" s="158"/>
      <c r="S6" s="158"/>
      <c r="T6" s="46" t="s">
        <v>86</v>
      </c>
      <c r="U6" s="46" t="s">
        <v>57</v>
      </c>
      <c r="V6" s="46" t="s">
        <v>58</v>
      </c>
      <c r="W6" s="46" t="s">
        <v>83</v>
      </c>
      <c r="X6" s="46" t="s">
        <v>57</v>
      </c>
      <c r="Y6" s="46" t="s">
        <v>58</v>
      </c>
      <c r="Z6" s="28"/>
    </row>
    <row r="7" spans="1:27" ht="4.5" customHeight="1" x14ac:dyDescent="0.25">
      <c r="B7" s="42"/>
      <c r="C7" s="43"/>
      <c r="D7" s="43"/>
      <c r="E7" s="43"/>
      <c r="F7" s="93"/>
      <c r="G7" s="93"/>
      <c r="H7" s="9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28"/>
    </row>
    <row r="8" spans="1:27" x14ac:dyDescent="0.25">
      <c r="A8" s="5"/>
      <c r="B8" s="1" t="s">
        <v>87</v>
      </c>
      <c r="C8" s="29">
        <v>449306184</v>
      </c>
      <c r="D8" s="31">
        <v>2023</v>
      </c>
      <c r="E8" s="31" t="s">
        <v>63</v>
      </c>
      <c r="F8" s="36" t="s">
        <v>10</v>
      </c>
      <c r="G8" s="31" t="s">
        <v>10</v>
      </c>
      <c r="H8" s="31" t="s">
        <v>10</v>
      </c>
      <c r="I8" s="120">
        <v>109.3</v>
      </c>
      <c r="J8" s="31">
        <v>2023</v>
      </c>
      <c r="K8" s="31" t="s">
        <v>63</v>
      </c>
      <c r="L8" s="29">
        <v>65702420</v>
      </c>
      <c r="M8" s="59">
        <f>+(L8/C8*100)</f>
        <v>14.623083843422016</v>
      </c>
      <c r="N8" s="29">
        <v>286491649</v>
      </c>
      <c r="O8" s="59">
        <f>+(N8/C8*100)</f>
        <v>63.763121720131942</v>
      </c>
      <c r="P8" s="29">
        <v>97112115</v>
      </c>
      <c r="Q8" s="74">
        <f t="shared" ref="Q8:Q19" si="0">+(P8/C8*100)</f>
        <v>21.613794436446039</v>
      </c>
      <c r="R8" s="31">
        <v>2023</v>
      </c>
      <c r="S8" s="31" t="s">
        <v>63</v>
      </c>
      <c r="T8" s="36" t="s">
        <v>10</v>
      </c>
      <c r="U8" s="31" t="s">
        <v>10</v>
      </c>
      <c r="V8" s="31" t="s">
        <v>10</v>
      </c>
      <c r="W8" s="36" t="s">
        <v>10</v>
      </c>
      <c r="X8" s="31" t="s">
        <v>10</v>
      </c>
      <c r="Y8" s="31" t="s">
        <v>10</v>
      </c>
      <c r="Z8" s="10"/>
      <c r="AA8" s="100">
        <f>+P8/C8-Q8/100</f>
        <v>0</v>
      </c>
    </row>
    <row r="9" spans="1:27" x14ac:dyDescent="0.25">
      <c r="A9" s="5"/>
      <c r="B9" s="1" t="s">
        <v>88</v>
      </c>
      <c r="C9" s="29">
        <v>10639726</v>
      </c>
      <c r="D9" s="31">
        <v>2023</v>
      </c>
      <c r="E9" s="31" t="s">
        <v>63</v>
      </c>
      <c r="F9" s="36">
        <v>-3.1</v>
      </c>
      <c r="G9" s="31">
        <v>2023</v>
      </c>
      <c r="H9" s="31" t="s">
        <v>63</v>
      </c>
      <c r="I9" s="120">
        <v>116.3</v>
      </c>
      <c r="J9" s="31">
        <v>2023</v>
      </c>
      <c r="K9" s="31" t="s">
        <v>63</v>
      </c>
      <c r="L9" s="29">
        <v>1363768</v>
      </c>
      <c r="M9" s="59">
        <f t="shared" ref="M9:M17" si="1">+(L9/C9*100)</f>
        <v>12.817698500882447</v>
      </c>
      <c r="N9" s="29">
        <v>6711383</v>
      </c>
      <c r="O9" s="59">
        <f t="shared" ref="O9:O19" si="2">+(N9/C9*100)</f>
        <v>63.078532285511869</v>
      </c>
      <c r="P9" s="29">
        <v>2564575</v>
      </c>
      <c r="Q9" s="74">
        <f t="shared" si="0"/>
        <v>24.103769213605688</v>
      </c>
      <c r="R9" s="31">
        <v>2023</v>
      </c>
      <c r="S9" s="31" t="s">
        <v>63</v>
      </c>
      <c r="T9" s="36">
        <v>47.1</v>
      </c>
      <c r="U9" s="31">
        <v>2023</v>
      </c>
      <c r="V9" s="31" t="s">
        <v>63</v>
      </c>
      <c r="W9" s="121">
        <v>1.45</v>
      </c>
      <c r="X9" s="31">
        <v>2023</v>
      </c>
      <c r="Y9" s="31" t="s">
        <v>63</v>
      </c>
      <c r="Z9" s="10"/>
      <c r="AA9" s="100">
        <f t="shared" ref="AA9:AA17" si="3">+P9/C9-Q9/100</f>
        <v>0</v>
      </c>
    </row>
    <row r="10" spans="1:27" x14ac:dyDescent="0.25">
      <c r="A10" s="5"/>
      <c r="B10" s="13" t="s">
        <v>62</v>
      </c>
      <c r="C10" s="19">
        <v>256622</v>
      </c>
      <c r="D10" s="18">
        <v>2023</v>
      </c>
      <c r="E10" s="18" t="s">
        <v>63</v>
      </c>
      <c r="F10" s="37">
        <v>-4.0999999999999996</v>
      </c>
      <c r="G10" s="18">
        <v>2023</v>
      </c>
      <c r="H10" s="18" t="s">
        <v>63</v>
      </c>
      <c r="I10" s="122">
        <v>319.60000000000002</v>
      </c>
      <c r="J10" s="18">
        <v>2023</v>
      </c>
      <c r="K10" s="18" t="s">
        <v>63</v>
      </c>
      <c r="L10" s="19">
        <v>31280</v>
      </c>
      <c r="M10" s="60">
        <f t="shared" si="1"/>
        <v>12.189134212966932</v>
      </c>
      <c r="N10" s="19">
        <v>171690</v>
      </c>
      <c r="O10" s="60">
        <f t="shared" si="2"/>
        <v>66.903850800009351</v>
      </c>
      <c r="P10" s="19">
        <v>53652</v>
      </c>
      <c r="Q10" s="61">
        <f t="shared" si="0"/>
        <v>20.907014987023718</v>
      </c>
      <c r="R10" s="18">
        <v>2023</v>
      </c>
      <c r="S10" s="18" t="s">
        <v>63</v>
      </c>
      <c r="T10" s="37">
        <v>46.9</v>
      </c>
      <c r="U10" s="18">
        <v>2023</v>
      </c>
      <c r="V10" s="18" t="s">
        <v>63</v>
      </c>
      <c r="W10" s="112">
        <v>1.23</v>
      </c>
      <c r="X10" s="18">
        <v>2023</v>
      </c>
      <c r="Y10" s="18" t="s">
        <v>63</v>
      </c>
      <c r="Z10" s="10"/>
      <c r="AA10" s="100">
        <f t="shared" si="3"/>
        <v>0</v>
      </c>
    </row>
    <row r="11" spans="1:27" x14ac:dyDescent="0.25">
      <c r="A11" s="5"/>
      <c r="B11" s="13" t="s">
        <v>64</v>
      </c>
      <c r="C11" s="19">
        <v>241025</v>
      </c>
      <c r="D11" s="18">
        <v>2023</v>
      </c>
      <c r="E11" s="18" t="s">
        <v>63</v>
      </c>
      <c r="F11" s="37">
        <v>-1.4</v>
      </c>
      <c r="G11" s="18">
        <v>2023</v>
      </c>
      <c r="H11" s="18" t="s">
        <v>63</v>
      </c>
      <c r="I11" s="122">
        <v>104.4</v>
      </c>
      <c r="J11" s="18">
        <v>2023</v>
      </c>
      <c r="K11" s="18" t="s">
        <v>63</v>
      </c>
      <c r="L11" s="19">
        <v>34426</v>
      </c>
      <c r="M11" s="60">
        <f t="shared" si="1"/>
        <v>14.283165646717144</v>
      </c>
      <c r="N11" s="19">
        <v>164501</v>
      </c>
      <c r="O11" s="60">
        <f t="shared" si="2"/>
        <v>68.250596411160672</v>
      </c>
      <c r="P11" s="19">
        <v>42098</v>
      </c>
      <c r="Q11" s="61">
        <f t="shared" si="0"/>
        <v>17.466237942122188</v>
      </c>
      <c r="R11" s="18">
        <v>2023</v>
      </c>
      <c r="S11" s="18" t="s">
        <v>63</v>
      </c>
      <c r="T11" s="37">
        <v>43.1</v>
      </c>
      <c r="U11" s="18">
        <v>2023</v>
      </c>
      <c r="V11" s="18" t="s">
        <v>63</v>
      </c>
      <c r="W11" s="112">
        <v>1.33</v>
      </c>
      <c r="X11" s="18">
        <v>2023</v>
      </c>
      <c r="Y11" s="18" t="s">
        <v>63</v>
      </c>
      <c r="Z11" s="10"/>
      <c r="AA11" s="100">
        <f t="shared" si="3"/>
        <v>0</v>
      </c>
    </row>
    <row r="12" spans="1:27" x14ac:dyDescent="0.25">
      <c r="A12" s="5"/>
      <c r="B12" s="1" t="s">
        <v>89</v>
      </c>
      <c r="C12" s="29">
        <v>48619695</v>
      </c>
      <c r="D12" s="31">
        <v>2023</v>
      </c>
      <c r="E12" s="31" t="s">
        <v>63</v>
      </c>
      <c r="F12" s="36">
        <v>-2.2999999999999998</v>
      </c>
      <c r="G12" s="31">
        <v>2023</v>
      </c>
      <c r="H12" s="31" t="s">
        <v>63</v>
      </c>
      <c r="I12" s="120">
        <v>96.2</v>
      </c>
      <c r="J12" s="31">
        <v>2023</v>
      </c>
      <c r="K12" s="31" t="s">
        <v>63</v>
      </c>
      <c r="L12" s="29">
        <v>6430377</v>
      </c>
      <c r="M12" s="59">
        <f t="shared" si="1"/>
        <v>13.225868652610838</v>
      </c>
      <c r="N12" s="29">
        <v>32260950</v>
      </c>
      <c r="O12" s="59">
        <f t="shared" si="2"/>
        <v>66.353665937229749</v>
      </c>
      <c r="P12" s="29">
        <v>9928368</v>
      </c>
      <c r="Q12" s="74">
        <f t="shared" si="0"/>
        <v>20.420465410159402</v>
      </c>
      <c r="R12" s="31">
        <v>2023</v>
      </c>
      <c r="S12" s="31" t="s">
        <v>63</v>
      </c>
      <c r="T12" s="36">
        <v>45.6</v>
      </c>
      <c r="U12" s="31">
        <v>2023</v>
      </c>
      <c r="V12" s="31" t="s">
        <v>63</v>
      </c>
      <c r="W12" s="121">
        <v>1.1200000000000001</v>
      </c>
      <c r="X12" s="31">
        <v>2023</v>
      </c>
      <c r="Y12" s="31" t="s">
        <v>63</v>
      </c>
      <c r="Z12" s="10"/>
      <c r="AA12" s="100">
        <f t="shared" si="3"/>
        <v>0</v>
      </c>
    </row>
    <row r="13" spans="1:27" x14ac:dyDescent="0.25">
      <c r="A13" s="5"/>
      <c r="B13" s="13" t="s">
        <v>65</v>
      </c>
      <c r="C13" s="19">
        <v>2238754</v>
      </c>
      <c r="D13" s="18">
        <v>2023</v>
      </c>
      <c r="E13" s="18" t="s">
        <v>63</v>
      </c>
      <c r="F13" s="37">
        <v>-2.6</v>
      </c>
      <c r="G13" s="18">
        <v>2023</v>
      </c>
      <c r="H13" s="18" t="s">
        <v>63</v>
      </c>
      <c r="I13" s="122">
        <v>299.89999999999998</v>
      </c>
      <c r="J13" s="18">
        <v>2023</v>
      </c>
      <c r="K13" s="18" t="s">
        <v>63</v>
      </c>
      <c r="L13" s="19">
        <v>256253</v>
      </c>
      <c r="M13" s="60">
        <f t="shared" si="1"/>
        <v>11.446233038556269</v>
      </c>
      <c r="N13" s="19">
        <v>1584065</v>
      </c>
      <c r="O13" s="60">
        <f t="shared" si="2"/>
        <v>70.756545828617163</v>
      </c>
      <c r="P13" s="19">
        <v>398436</v>
      </c>
      <c r="Q13" s="61">
        <f t="shared" si="0"/>
        <v>17.797221132826564</v>
      </c>
      <c r="R13" s="18">
        <v>2023</v>
      </c>
      <c r="S13" s="18" t="s">
        <v>63</v>
      </c>
      <c r="T13" s="37">
        <v>45.4</v>
      </c>
      <c r="U13" s="18">
        <v>2023</v>
      </c>
      <c r="V13" s="18" t="s">
        <v>63</v>
      </c>
      <c r="W13" s="112">
        <v>0.84</v>
      </c>
      <c r="X13" s="18">
        <v>2023</v>
      </c>
      <c r="Y13" s="18" t="s">
        <v>63</v>
      </c>
      <c r="Z13" s="10"/>
      <c r="AA13" s="100">
        <f t="shared" si="3"/>
        <v>0</v>
      </c>
    </row>
    <row r="14" spans="1:27" x14ac:dyDescent="0.25">
      <c r="A14" s="5"/>
      <c r="B14" s="1" t="s">
        <v>90</v>
      </c>
      <c r="C14" s="29">
        <v>68467362</v>
      </c>
      <c r="D14" s="31">
        <v>2023</v>
      </c>
      <c r="E14" s="31" t="s">
        <v>63</v>
      </c>
      <c r="F14" s="36">
        <v>0.6</v>
      </c>
      <c r="G14" s="31">
        <v>2023</v>
      </c>
      <c r="H14" s="31" t="s">
        <v>63</v>
      </c>
      <c r="I14" s="120">
        <v>107.9</v>
      </c>
      <c r="J14" s="31">
        <v>2023</v>
      </c>
      <c r="K14" s="31" t="s">
        <v>63</v>
      </c>
      <c r="L14" s="29">
        <v>11611498</v>
      </c>
      <c r="M14" s="59">
        <f t="shared" si="1"/>
        <v>16.959172459426728</v>
      </c>
      <c r="N14" s="29">
        <v>42181570</v>
      </c>
      <c r="O14" s="59">
        <f t="shared" si="2"/>
        <v>61.608288632472799</v>
      </c>
      <c r="P14" s="29">
        <v>14674294</v>
      </c>
      <c r="Q14" s="74">
        <f t="shared" si="0"/>
        <v>21.432538908100476</v>
      </c>
      <c r="R14" s="31">
        <v>2023</v>
      </c>
      <c r="S14" s="31" t="s">
        <v>63</v>
      </c>
      <c r="T14" s="36">
        <v>42.5</v>
      </c>
      <c r="U14" s="31">
        <v>2023</v>
      </c>
      <c r="V14" s="31" t="s">
        <v>63</v>
      </c>
      <c r="W14" s="121">
        <v>1.66</v>
      </c>
      <c r="X14" s="31">
        <v>2023</v>
      </c>
      <c r="Y14" s="31" t="s">
        <v>63</v>
      </c>
      <c r="Z14" s="10"/>
      <c r="AA14" s="100">
        <f t="shared" si="3"/>
        <v>0</v>
      </c>
    </row>
    <row r="15" spans="1:27" x14ac:dyDescent="0.25">
      <c r="A15" s="5"/>
      <c r="B15" s="13" t="s">
        <v>66</v>
      </c>
      <c r="C15" s="19">
        <v>412655</v>
      </c>
      <c r="D15" s="18">
        <v>2023</v>
      </c>
      <c r="E15" s="18" t="s">
        <v>63</v>
      </c>
      <c r="F15" s="37">
        <v>1.2</v>
      </c>
      <c r="G15" s="18">
        <v>2023</v>
      </c>
      <c r="H15" s="18" t="s">
        <v>63</v>
      </c>
      <c r="I15" s="122">
        <v>246</v>
      </c>
      <c r="J15" s="18">
        <v>2023</v>
      </c>
      <c r="K15" s="18" t="s">
        <v>63</v>
      </c>
      <c r="L15" s="19">
        <v>67885</v>
      </c>
      <c r="M15" s="60">
        <f t="shared" si="1"/>
        <v>16.450788188680619</v>
      </c>
      <c r="N15" s="19">
        <v>250502</v>
      </c>
      <c r="O15" s="60">
        <f t="shared" si="2"/>
        <v>60.704947231949205</v>
      </c>
      <c r="P15" s="19">
        <v>94268</v>
      </c>
      <c r="Q15" s="61">
        <f t="shared" si="0"/>
        <v>22.844264579370176</v>
      </c>
      <c r="R15" s="18">
        <v>2023</v>
      </c>
      <c r="S15" s="18" t="s">
        <v>63</v>
      </c>
      <c r="T15" s="37">
        <v>47.5</v>
      </c>
      <c r="U15" s="18">
        <v>2023</v>
      </c>
      <c r="V15" s="18" t="s">
        <v>63</v>
      </c>
      <c r="W15" s="112">
        <v>2.06</v>
      </c>
      <c r="X15" s="18">
        <v>2023</v>
      </c>
      <c r="Y15" s="18" t="s">
        <v>63</v>
      </c>
      <c r="Z15" s="10"/>
      <c r="AA15" s="100">
        <f t="shared" si="3"/>
        <v>0</v>
      </c>
    </row>
    <row r="16" spans="1:27" x14ac:dyDescent="0.25">
      <c r="A16" s="5"/>
      <c r="B16" s="13" t="s">
        <v>67</v>
      </c>
      <c r="C16" s="19">
        <v>291774</v>
      </c>
      <c r="D16" s="18">
        <v>2023</v>
      </c>
      <c r="E16" s="18" t="s">
        <v>63</v>
      </c>
      <c r="F16" s="37">
        <v>22.2</v>
      </c>
      <c r="G16" s="18">
        <v>2023</v>
      </c>
      <c r="H16" s="18" t="s">
        <v>63</v>
      </c>
      <c r="I16" s="122">
        <v>3.5</v>
      </c>
      <c r="J16" s="18">
        <v>2023</v>
      </c>
      <c r="K16" s="18" t="s">
        <v>63</v>
      </c>
      <c r="L16" s="19">
        <v>89557</v>
      </c>
      <c r="M16" s="60">
        <f>+(L16/C16*100)</f>
        <v>30.693961764927653</v>
      </c>
      <c r="N16" s="19">
        <v>181015</v>
      </c>
      <c r="O16" s="60">
        <f t="shared" si="2"/>
        <v>62.039455194774042</v>
      </c>
      <c r="P16" s="19">
        <v>21202</v>
      </c>
      <c r="Q16" s="61">
        <f t="shared" si="0"/>
        <v>7.2665830402983129</v>
      </c>
      <c r="R16" s="18">
        <v>2023</v>
      </c>
      <c r="S16" s="18" t="s">
        <v>63</v>
      </c>
      <c r="T16" s="37">
        <v>27.3</v>
      </c>
      <c r="U16" s="18">
        <v>2023</v>
      </c>
      <c r="V16" s="18" t="s">
        <v>63</v>
      </c>
      <c r="W16" s="112">
        <v>3.57</v>
      </c>
      <c r="X16" s="18">
        <v>2023</v>
      </c>
      <c r="Y16" s="18" t="s">
        <v>63</v>
      </c>
      <c r="Z16" s="10"/>
      <c r="AA16" s="100">
        <f t="shared" si="3"/>
        <v>0</v>
      </c>
    </row>
    <row r="17" spans="1:27" x14ac:dyDescent="0.25">
      <c r="A17" s="5"/>
      <c r="B17" s="13" t="s">
        <v>69</v>
      </c>
      <c r="C17" s="19">
        <v>357590</v>
      </c>
      <c r="D17" s="18">
        <v>2023</v>
      </c>
      <c r="E17" s="18" t="s">
        <v>63</v>
      </c>
      <c r="F17" s="37">
        <v>-1.4</v>
      </c>
      <c r="G17" s="18">
        <v>2023</v>
      </c>
      <c r="H17" s="18" t="s">
        <v>63</v>
      </c>
      <c r="I17" s="122">
        <v>325.2</v>
      </c>
      <c r="J17" s="18">
        <v>2023</v>
      </c>
      <c r="K17" s="18" t="s">
        <v>63</v>
      </c>
      <c r="L17" s="19">
        <v>53595</v>
      </c>
      <c r="M17" s="60">
        <f t="shared" si="1"/>
        <v>14.987835230291674</v>
      </c>
      <c r="N17" s="19">
        <v>215415</v>
      </c>
      <c r="O17" s="60">
        <f t="shared" si="2"/>
        <v>60.240778545261328</v>
      </c>
      <c r="P17" s="19">
        <v>88580</v>
      </c>
      <c r="Q17" s="61">
        <f t="shared" si="0"/>
        <v>24.771386224446992</v>
      </c>
      <c r="R17" s="18">
        <v>2023</v>
      </c>
      <c r="S17" s="18" t="s">
        <v>63</v>
      </c>
      <c r="T17" s="37">
        <v>49.9</v>
      </c>
      <c r="U17" s="18">
        <v>2023</v>
      </c>
      <c r="V17" s="18" t="s">
        <v>63</v>
      </c>
      <c r="W17" s="112">
        <v>1.79</v>
      </c>
      <c r="X17" s="18">
        <v>2023</v>
      </c>
      <c r="Y17" s="18" t="s">
        <v>63</v>
      </c>
      <c r="Z17" s="10"/>
      <c r="AA17" s="100">
        <f t="shared" si="3"/>
        <v>0</v>
      </c>
    </row>
    <row r="18" spans="1:27" x14ac:dyDescent="0.25">
      <c r="A18" s="5"/>
      <c r="B18" s="13" t="s">
        <v>70</v>
      </c>
      <c r="C18" s="19">
        <v>320282</v>
      </c>
      <c r="D18" s="18">
        <v>2023</v>
      </c>
      <c r="E18" s="18" t="s">
        <v>63</v>
      </c>
      <c r="F18" s="37">
        <v>29.6</v>
      </c>
      <c r="G18" s="18">
        <v>2023</v>
      </c>
      <c r="H18" s="18" t="s">
        <v>63</v>
      </c>
      <c r="I18" s="122">
        <v>863.7</v>
      </c>
      <c r="J18" s="18">
        <v>2023</v>
      </c>
      <c r="K18" s="18" t="s">
        <v>63</v>
      </c>
      <c r="L18" s="19">
        <v>140164</v>
      </c>
      <c r="M18" s="60">
        <f>+(L18/C18*100)</f>
        <v>43.762684134606374</v>
      </c>
      <c r="N18" s="19">
        <v>171588</v>
      </c>
      <c r="O18" s="60">
        <f t="shared" si="2"/>
        <v>53.574037879119032</v>
      </c>
      <c r="P18" s="19">
        <v>8530</v>
      </c>
      <c r="Q18" s="61">
        <f t="shared" si="0"/>
        <v>2.6632779862745957</v>
      </c>
      <c r="R18" s="18">
        <v>2023</v>
      </c>
      <c r="S18" s="18" t="s">
        <v>63</v>
      </c>
      <c r="T18" s="37">
        <v>17.7</v>
      </c>
      <c r="U18" s="18">
        <v>2023</v>
      </c>
      <c r="V18" s="18" t="s">
        <v>63</v>
      </c>
      <c r="W18" s="112">
        <v>4.21</v>
      </c>
      <c r="X18" s="18">
        <v>2023</v>
      </c>
      <c r="Y18" s="18" t="s">
        <v>63</v>
      </c>
      <c r="Z18" s="10"/>
      <c r="AA18" s="100"/>
    </row>
    <row r="19" spans="1:27" ht="15" customHeight="1" x14ac:dyDescent="0.25">
      <c r="A19" s="5"/>
      <c r="B19" s="13" t="s">
        <v>71</v>
      </c>
      <c r="C19" s="19">
        <v>892102</v>
      </c>
      <c r="D19" s="18">
        <v>2023</v>
      </c>
      <c r="E19" s="18" t="s">
        <v>63</v>
      </c>
      <c r="F19" s="37">
        <v>8.3000000000000007</v>
      </c>
      <c r="G19" s="18">
        <v>2023</v>
      </c>
      <c r="H19" s="18" t="s">
        <v>63</v>
      </c>
      <c r="I19" s="122">
        <v>358.9</v>
      </c>
      <c r="J19" s="18">
        <v>2023</v>
      </c>
      <c r="K19" s="18" t="s">
        <v>63</v>
      </c>
      <c r="L19" s="19">
        <v>187479</v>
      </c>
      <c r="M19" s="60">
        <f>+(L19/C19*100)</f>
        <v>21.015422003313521</v>
      </c>
      <c r="N19" s="19">
        <v>569917</v>
      </c>
      <c r="O19" s="60">
        <f t="shared" si="2"/>
        <v>63.884735153603515</v>
      </c>
      <c r="P19" s="19">
        <v>134706</v>
      </c>
      <c r="Q19" s="61">
        <f t="shared" si="0"/>
        <v>15.099842843082968</v>
      </c>
      <c r="R19" s="18">
        <v>2023</v>
      </c>
      <c r="S19" s="18" t="s">
        <v>63</v>
      </c>
      <c r="T19" s="37">
        <v>38.9</v>
      </c>
      <c r="U19" s="18">
        <v>2023</v>
      </c>
      <c r="V19" s="18" t="s">
        <v>63</v>
      </c>
      <c r="W19" s="112">
        <v>2.3199999999999998</v>
      </c>
      <c r="X19" s="18">
        <v>2023</v>
      </c>
      <c r="Y19" s="18" t="s">
        <v>63</v>
      </c>
      <c r="Z19" s="10"/>
      <c r="AA19" s="100"/>
    </row>
    <row r="20" spans="1:27" ht="5.25" customHeight="1" x14ac:dyDescent="0.25">
      <c r="W20" s="28"/>
      <c r="AA20" s="100"/>
    </row>
    <row r="21" spans="1:27" s="3" customFormat="1" ht="3" customHeight="1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 t="e">
        <f>SUMIFS(#REF!,#REF!,'Q5 - Mercado de Trabalho'!#REF!,#REF!,'Q5 - Mercado de Trabalho'!$O23)</f>
        <v>#REF!</v>
      </c>
      <c r="Q21" s="4"/>
      <c r="R21" s="4"/>
      <c r="S21" s="4"/>
      <c r="T21" s="4"/>
      <c r="U21" s="4"/>
      <c r="V21" s="4"/>
      <c r="W21" s="4"/>
      <c r="X21" s="4"/>
      <c r="Y21" s="4"/>
      <c r="Z21"/>
      <c r="AA21" s="100"/>
    </row>
    <row r="22" spans="1:27" s="3" customFormat="1" ht="6.75" customHeight="1" x14ac:dyDescent="0.25">
      <c r="Z22"/>
      <c r="AA22" s="100"/>
    </row>
    <row r="23" spans="1:27" s="38" customFormat="1" ht="15" customHeight="1" x14ac:dyDescent="0.25">
      <c r="B23" s="149" t="s">
        <v>73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</row>
    <row r="24" spans="1:27" s="38" customFormat="1" ht="15" customHeight="1" x14ac:dyDescent="0.25">
      <c r="B24" s="149" t="s">
        <v>257</v>
      </c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27" x14ac:dyDescent="0.25">
      <c r="N25" s="94"/>
      <c r="O25" s="94"/>
      <c r="P25" s="94"/>
      <c r="Q25" s="94"/>
      <c r="R25" s="94"/>
    </row>
    <row r="26" spans="1:27" x14ac:dyDescent="0.25">
      <c r="N26" s="94"/>
      <c r="O26" s="94"/>
      <c r="P26" s="94"/>
      <c r="Q26" s="94"/>
      <c r="R26" s="94"/>
    </row>
    <row r="27" spans="1:27" x14ac:dyDescent="0.25">
      <c r="N27" s="94"/>
      <c r="O27" s="94"/>
      <c r="P27" s="94"/>
      <c r="Q27" s="94"/>
      <c r="R27" s="94"/>
    </row>
    <row r="28" spans="1:27" x14ac:dyDescent="0.25">
      <c r="N28" s="94"/>
      <c r="O28" s="94"/>
      <c r="P28" s="94"/>
      <c r="Q28" s="94"/>
      <c r="R28" s="94"/>
    </row>
    <row r="29" spans="1:27" x14ac:dyDescent="0.25">
      <c r="N29" s="94"/>
      <c r="O29" s="94"/>
      <c r="P29" s="94"/>
      <c r="Q29" s="94"/>
      <c r="R29" s="94"/>
    </row>
    <row r="30" spans="1:27" x14ac:dyDescent="0.25">
      <c r="N30" s="94"/>
      <c r="O30" s="94"/>
      <c r="P30" s="94"/>
      <c r="Q30" s="94"/>
      <c r="R30" s="94"/>
    </row>
    <row r="31" spans="1:27" x14ac:dyDescent="0.25">
      <c r="N31" s="94"/>
      <c r="O31" s="94"/>
      <c r="P31" s="94"/>
      <c r="Q31" s="94"/>
      <c r="R31" s="94"/>
    </row>
    <row r="32" spans="1:27" x14ac:dyDescent="0.25">
      <c r="N32" s="94"/>
      <c r="O32" s="94"/>
      <c r="P32" s="94"/>
      <c r="Q32" s="94"/>
      <c r="R32" s="94"/>
    </row>
    <row r="33" spans="14:18" x14ac:dyDescent="0.25">
      <c r="N33" s="94"/>
      <c r="O33" s="94"/>
      <c r="P33" s="94"/>
      <c r="Q33" s="94"/>
      <c r="R33" s="94"/>
    </row>
    <row r="34" spans="14:18" x14ac:dyDescent="0.25">
      <c r="N34" s="94"/>
      <c r="O34" s="94"/>
      <c r="P34" s="94"/>
      <c r="Q34" s="94"/>
      <c r="R34" s="94"/>
    </row>
    <row r="35" spans="14:18" x14ac:dyDescent="0.25">
      <c r="N35" s="94"/>
      <c r="O35" s="94"/>
      <c r="P35" s="94"/>
      <c r="Q35" s="94"/>
      <c r="R35" s="94"/>
    </row>
    <row r="36" spans="14:18" x14ac:dyDescent="0.25">
      <c r="N36" s="94"/>
      <c r="O36" s="94"/>
      <c r="P36" s="94"/>
      <c r="Q36" s="94"/>
      <c r="R36" s="94"/>
    </row>
    <row r="37" spans="14:18" x14ac:dyDescent="0.25">
      <c r="N37" s="94"/>
      <c r="O37" s="94"/>
      <c r="P37" s="94"/>
      <c r="Q37" s="94"/>
      <c r="R37" s="94"/>
    </row>
    <row r="38" spans="14:18" x14ac:dyDescent="0.25">
      <c r="N38" s="94"/>
      <c r="O38" s="94"/>
      <c r="P38" s="94"/>
      <c r="Q38" s="94"/>
      <c r="R38" s="94"/>
    </row>
    <row r="39" spans="14:18" x14ac:dyDescent="0.25">
      <c r="N39" s="94"/>
      <c r="O39" s="94"/>
      <c r="P39" s="94"/>
      <c r="Q39" s="94"/>
      <c r="R39" s="94"/>
    </row>
    <row r="40" spans="14:18" x14ac:dyDescent="0.25">
      <c r="N40" s="94"/>
      <c r="O40" s="94"/>
      <c r="P40" s="94"/>
      <c r="Q40" s="94"/>
      <c r="R40" s="94"/>
    </row>
  </sheetData>
  <mergeCells count="16">
    <mergeCell ref="B24:N24"/>
    <mergeCell ref="B23:N23"/>
    <mergeCell ref="W4:Y5"/>
    <mergeCell ref="B2:Y2"/>
    <mergeCell ref="B1:Y1"/>
    <mergeCell ref="L5:M5"/>
    <mergeCell ref="N5:O5"/>
    <mergeCell ref="B4:B6"/>
    <mergeCell ref="C4:E5"/>
    <mergeCell ref="I4:K5"/>
    <mergeCell ref="L4:S4"/>
    <mergeCell ref="T4:V5"/>
    <mergeCell ref="P5:Q5"/>
    <mergeCell ref="R5:R6"/>
    <mergeCell ref="S5:S6"/>
    <mergeCell ref="F4:H5"/>
  </mergeCells>
  <hyperlinks>
    <hyperlink ref="AA2" location="Índice!A1" tooltip="(voltar ao índice)" display="(voltar ao índice)" xr:uid="{BDD5316C-883C-4AEB-B41E-81A959F2A161}"/>
  </hyperlinks>
  <printOptions horizontalCentered="1"/>
  <pageMargins left="0.27559055118110237" right="0.27559055118110237" top="0.6692913385826772" bottom="0.47244094488188981" header="0" footer="0"/>
  <pageSetup paperSize="9"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61E98-E8EE-4FB5-B974-78B726986CFC}">
  <sheetPr codeName="Folha12">
    <pageSetUpPr fitToPage="1"/>
  </sheetPr>
  <dimension ref="A1:R23"/>
  <sheetViews>
    <sheetView showGridLines="0" showZeros="0" zoomScaleNormal="100" workbookViewId="0">
      <selection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3" width="9.42578125" customWidth="1"/>
    <col min="4" max="4" width="9.85546875" customWidth="1"/>
    <col min="5" max="5" width="10" customWidth="1"/>
    <col min="6" max="8" width="9.140625" customWidth="1"/>
    <col min="11" max="11" width="9.140625" customWidth="1"/>
    <col min="12" max="12" width="6.7109375" customWidth="1"/>
    <col min="13" max="13" width="14" bestFit="1" customWidth="1"/>
    <col min="14" max="14" width="7.7109375" customWidth="1"/>
  </cols>
  <sheetData>
    <row r="1" spans="1:18" x14ac:dyDescent="0.25">
      <c r="B1" s="145" t="s">
        <v>91</v>
      </c>
      <c r="C1" s="145"/>
      <c r="D1" s="145"/>
      <c r="E1" s="145"/>
      <c r="F1" s="145"/>
      <c r="G1" s="145"/>
      <c r="H1" s="145"/>
      <c r="I1" s="145"/>
      <c r="J1" s="145"/>
      <c r="K1" s="145"/>
    </row>
    <row r="2" spans="1:18" x14ac:dyDescent="0.25">
      <c r="C2" s="145"/>
      <c r="D2" s="145"/>
      <c r="E2" s="145"/>
      <c r="F2" s="145"/>
      <c r="G2" s="145"/>
      <c r="H2" s="145"/>
      <c r="I2" s="27"/>
      <c r="J2" s="27"/>
      <c r="K2" s="27"/>
      <c r="M2" s="45" t="s">
        <v>233</v>
      </c>
    </row>
    <row r="3" spans="1:18" x14ac:dyDescent="0.25">
      <c r="C3" s="9"/>
      <c r="F3" s="9"/>
      <c r="G3" s="9"/>
      <c r="H3" s="9"/>
      <c r="L3" s="9"/>
      <c r="M3" s="9"/>
      <c r="N3" s="9"/>
    </row>
    <row r="4" spans="1:18" ht="51" customHeight="1" x14ac:dyDescent="0.25">
      <c r="B4" s="2"/>
      <c r="C4" s="153" t="s">
        <v>92</v>
      </c>
      <c r="D4" s="154"/>
      <c r="E4" s="155"/>
      <c r="F4" s="153" t="s">
        <v>93</v>
      </c>
      <c r="G4" s="154"/>
      <c r="H4" s="155"/>
      <c r="I4" s="153" t="s">
        <v>94</v>
      </c>
      <c r="J4" s="154"/>
      <c r="K4" s="155"/>
    </row>
    <row r="5" spans="1:18" ht="24.75" customHeight="1" x14ac:dyDescent="0.25">
      <c r="B5" s="7"/>
      <c r="C5" s="46" t="s">
        <v>85</v>
      </c>
      <c r="D5" s="46" t="s">
        <v>57</v>
      </c>
      <c r="E5" s="46" t="s">
        <v>58</v>
      </c>
      <c r="F5" s="46" t="s">
        <v>85</v>
      </c>
      <c r="G5" s="46" t="s">
        <v>57</v>
      </c>
      <c r="H5" s="46" t="s">
        <v>58</v>
      </c>
      <c r="I5" s="46" t="s">
        <v>85</v>
      </c>
      <c r="J5" s="46" t="s">
        <v>57</v>
      </c>
      <c r="K5" s="46" t="s">
        <v>58</v>
      </c>
    </row>
    <row r="6" spans="1:18" ht="5.25" customHeight="1" x14ac:dyDescent="0.25">
      <c r="B6" s="42"/>
      <c r="C6" s="43"/>
      <c r="D6" s="43"/>
      <c r="E6" s="43"/>
      <c r="F6" s="43"/>
      <c r="G6" s="43"/>
      <c r="H6" s="43"/>
      <c r="I6" s="43"/>
      <c r="J6" s="43"/>
      <c r="K6" s="43"/>
    </row>
    <row r="7" spans="1:18" s="15" customFormat="1" x14ac:dyDescent="0.25">
      <c r="A7" s="14"/>
      <c r="B7" s="1" t="s">
        <v>87</v>
      </c>
      <c r="C7" s="59">
        <v>44.8</v>
      </c>
      <c r="D7" s="31">
        <v>2024</v>
      </c>
      <c r="E7" s="31" t="s">
        <v>63</v>
      </c>
      <c r="F7" s="59">
        <v>9.3000000000000007</v>
      </c>
      <c r="G7" s="31">
        <v>2024</v>
      </c>
      <c r="H7" s="31" t="s">
        <v>63</v>
      </c>
      <c r="I7" s="59">
        <v>9.1</v>
      </c>
      <c r="J7" s="31">
        <v>2024</v>
      </c>
      <c r="K7" s="31" t="s">
        <v>63</v>
      </c>
      <c r="O7" s="54"/>
      <c r="P7" s="54"/>
      <c r="Q7" s="31"/>
      <c r="R7" s="31"/>
    </row>
    <row r="8" spans="1:18" s="15" customFormat="1" ht="15" customHeight="1" x14ac:dyDescent="0.25">
      <c r="A8" s="14"/>
      <c r="B8" s="1" t="s">
        <v>88</v>
      </c>
      <c r="C8" s="59">
        <v>41.9</v>
      </c>
      <c r="D8" s="31">
        <v>2024</v>
      </c>
      <c r="E8" s="31" t="s">
        <v>63</v>
      </c>
      <c r="F8" s="59">
        <v>6.6</v>
      </c>
      <c r="G8" s="31">
        <v>2024</v>
      </c>
      <c r="H8" s="31" t="s">
        <v>63</v>
      </c>
      <c r="I8" s="59">
        <v>7.8</v>
      </c>
      <c r="J8" s="31">
        <v>2024</v>
      </c>
      <c r="K8" s="31" t="s">
        <v>63</v>
      </c>
    </row>
    <row r="9" spans="1:18" x14ac:dyDescent="0.25">
      <c r="A9" s="5"/>
      <c r="B9" s="13" t="s">
        <v>62</v>
      </c>
      <c r="C9" s="61" t="s">
        <v>238</v>
      </c>
      <c r="D9" s="18">
        <v>2024</v>
      </c>
      <c r="E9" s="18" t="s">
        <v>63</v>
      </c>
      <c r="F9" s="60">
        <v>8.6</v>
      </c>
      <c r="G9" s="18">
        <v>2024</v>
      </c>
      <c r="H9" s="18" t="s">
        <v>40</v>
      </c>
      <c r="I9" s="60">
        <v>10.9</v>
      </c>
      <c r="J9" s="18">
        <v>2024</v>
      </c>
      <c r="K9" s="18" t="s">
        <v>40</v>
      </c>
    </row>
    <row r="10" spans="1:18" x14ac:dyDescent="0.25">
      <c r="A10" s="5"/>
      <c r="B10" s="13" t="s">
        <v>64</v>
      </c>
      <c r="C10" s="61" t="s">
        <v>239</v>
      </c>
      <c r="D10" s="18">
        <v>2024</v>
      </c>
      <c r="E10" s="18" t="s">
        <v>63</v>
      </c>
      <c r="F10" s="61">
        <v>19.8</v>
      </c>
      <c r="G10" s="18">
        <v>2024</v>
      </c>
      <c r="H10" s="18" t="s">
        <v>63</v>
      </c>
      <c r="I10" s="61">
        <v>12.1</v>
      </c>
      <c r="J10" s="18">
        <v>2024</v>
      </c>
      <c r="K10" s="18" t="s">
        <v>63</v>
      </c>
    </row>
    <row r="11" spans="1:18" s="15" customFormat="1" x14ac:dyDescent="0.25">
      <c r="A11" s="14"/>
      <c r="B11" s="1" t="s">
        <v>89</v>
      </c>
      <c r="C11" s="59">
        <v>51.7</v>
      </c>
      <c r="D11" s="31">
        <v>2024</v>
      </c>
      <c r="E11" s="31" t="s">
        <v>63</v>
      </c>
      <c r="F11" s="59">
        <v>13</v>
      </c>
      <c r="G11" s="31">
        <v>2024</v>
      </c>
      <c r="H11" s="31" t="s">
        <v>63</v>
      </c>
      <c r="I11" s="59">
        <v>10.1</v>
      </c>
      <c r="J11" s="31">
        <v>2024</v>
      </c>
      <c r="K11" s="31" t="s">
        <v>63</v>
      </c>
    </row>
    <row r="12" spans="1:18" x14ac:dyDescent="0.25">
      <c r="A12" s="5"/>
      <c r="B12" s="13" t="s">
        <v>65</v>
      </c>
      <c r="C12" s="60">
        <v>44.8</v>
      </c>
      <c r="D12" s="18">
        <v>2024</v>
      </c>
      <c r="E12" s="18" t="s">
        <v>63</v>
      </c>
      <c r="F12" s="60">
        <v>13.1</v>
      </c>
      <c r="G12" s="18">
        <v>2024</v>
      </c>
      <c r="H12" s="18" t="s">
        <v>63</v>
      </c>
      <c r="I12" s="60">
        <v>11.1</v>
      </c>
      <c r="J12" s="18">
        <v>2024</v>
      </c>
      <c r="K12" s="18" t="s">
        <v>63</v>
      </c>
    </row>
    <row r="13" spans="1:18" s="15" customFormat="1" x14ac:dyDescent="0.25">
      <c r="A13" s="14"/>
      <c r="B13" s="1" t="s">
        <v>90</v>
      </c>
      <c r="C13" s="59">
        <v>52.4</v>
      </c>
      <c r="D13" s="31">
        <v>2024</v>
      </c>
      <c r="E13" s="31" t="s">
        <v>63</v>
      </c>
      <c r="F13" s="59">
        <v>7.7</v>
      </c>
      <c r="G13" s="31">
        <v>2024</v>
      </c>
      <c r="H13" s="31" t="s">
        <v>63</v>
      </c>
      <c r="I13" s="59">
        <v>10.7</v>
      </c>
      <c r="J13" s="31">
        <v>2024</v>
      </c>
      <c r="K13" s="31" t="s">
        <v>63</v>
      </c>
    </row>
    <row r="14" spans="1:18" x14ac:dyDescent="0.25">
      <c r="A14" s="5"/>
      <c r="B14" s="13" t="s">
        <v>66</v>
      </c>
      <c r="C14" s="60">
        <v>40.700000000000003</v>
      </c>
      <c r="D14" s="18">
        <v>2024</v>
      </c>
      <c r="E14" s="18" t="s">
        <v>63</v>
      </c>
      <c r="F14" s="60">
        <v>13</v>
      </c>
      <c r="G14" s="18">
        <v>2023</v>
      </c>
      <c r="H14" s="18" t="s">
        <v>63</v>
      </c>
      <c r="I14" s="60">
        <v>17.8</v>
      </c>
      <c r="J14" s="18">
        <v>2024</v>
      </c>
      <c r="K14" s="18" t="s">
        <v>63</v>
      </c>
    </row>
    <row r="15" spans="1:18" x14ac:dyDescent="0.25">
      <c r="A15" s="5"/>
      <c r="B15" s="13" t="s">
        <v>67</v>
      </c>
      <c r="C15" s="61" t="s">
        <v>241</v>
      </c>
      <c r="D15" s="18">
        <v>2024</v>
      </c>
      <c r="E15" s="18" t="s">
        <v>63</v>
      </c>
      <c r="F15" s="61">
        <v>29.4</v>
      </c>
      <c r="G15" s="18">
        <v>2024</v>
      </c>
      <c r="H15" s="18" t="s">
        <v>63</v>
      </c>
      <c r="I15" s="61">
        <v>28.5</v>
      </c>
      <c r="J15" s="18">
        <v>2024</v>
      </c>
      <c r="K15" s="18" t="s">
        <v>63</v>
      </c>
    </row>
    <row r="16" spans="1:18" x14ac:dyDescent="0.25">
      <c r="A16" s="5"/>
      <c r="B16" s="13" t="s">
        <v>69</v>
      </c>
      <c r="C16" s="60">
        <v>37.200000000000003</v>
      </c>
      <c r="D16" s="18">
        <v>2024</v>
      </c>
      <c r="E16" s="18" t="s">
        <v>63</v>
      </c>
      <c r="F16" s="60">
        <v>13</v>
      </c>
      <c r="G16" s="18">
        <v>2023</v>
      </c>
      <c r="H16" s="18" t="s">
        <v>63</v>
      </c>
      <c r="I16" s="60">
        <v>16.100000000000001</v>
      </c>
      <c r="J16" s="18">
        <v>2024</v>
      </c>
      <c r="K16" s="18" t="s">
        <v>63</v>
      </c>
      <c r="O16" s="55"/>
      <c r="P16" s="55"/>
      <c r="Q16" s="18"/>
      <c r="R16" s="18"/>
    </row>
    <row r="17" spans="1:18" x14ac:dyDescent="0.25">
      <c r="A17" s="5"/>
      <c r="B17" s="13" t="s">
        <v>70</v>
      </c>
      <c r="C17" s="61" t="s">
        <v>10</v>
      </c>
      <c r="D17" s="18" t="s">
        <v>10</v>
      </c>
      <c r="E17" s="18" t="s">
        <v>10</v>
      </c>
      <c r="F17" s="61" t="s">
        <v>10</v>
      </c>
      <c r="G17" s="18" t="s">
        <v>10</v>
      </c>
      <c r="H17" s="18" t="s">
        <v>10</v>
      </c>
      <c r="I17" s="61" t="s">
        <v>10</v>
      </c>
      <c r="J17" s="18" t="s">
        <v>10</v>
      </c>
      <c r="K17" s="18" t="s">
        <v>10</v>
      </c>
      <c r="O17" s="56"/>
      <c r="P17" s="56"/>
      <c r="Q17" s="18"/>
      <c r="R17" s="18"/>
    </row>
    <row r="18" spans="1:18" x14ac:dyDescent="0.25">
      <c r="A18" s="5"/>
      <c r="B18" s="13" t="s">
        <v>71</v>
      </c>
      <c r="C18" s="61">
        <v>30.4</v>
      </c>
      <c r="D18" s="18">
        <v>2024</v>
      </c>
      <c r="E18" s="18" t="s">
        <v>63</v>
      </c>
      <c r="F18" s="61">
        <v>11.8</v>
      </c>
      <c r="G18" s="18">
        <v>2024</v>
      </c>
      <c r="H18" s="18" t="s">
        <v>63</v>
      </c>
      <c r="I18" s="61">
        <v>18.399999999999999</v>
      </c>
      <c r="J18" s="18">
        <v>2024</v>
      </c>
      <c r="K18" s="18" t="s">
        <v>63</v>
      </c>
      <c r="O18" s="55"/>
      <c r="P18" s="55"/>
      <c r="Q18" s="18"/>
      <c r="R18" s="18"/>
    </row>
    <row r="19" spans="1:18" ht="5.25" customHeight="1" x14ac:dyDescent="0.25"/>
    <row r="20" spans="1:18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8" s="3" customFormat="1" ht="6.75" customHeight="1" x14ac:dyDescent="0.2"/>
    <row r="22" spans="1:18" s="38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</row>
    <row r="23" spans="1:18" s="38" customFormat="1" ht="15" customHeight="1" x14ac:dyDescent="0.25">
      <c r="B23" s="149" t="s">
        <v>95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</row>
  </sheetData>
  <mergeCells count="7">
    <mergeCell ref="B22:N22"/>
    <mergeCell ref="B23:N23"/>
    <mergeCell ref="B1:K1"/>
    <mergeCell ref="C2:H2"/>
    <mergeCell ref="I4:K4"/>
    <mergeCell ref="F4:H4"/>
    <mergeCell ref="C4:E4"/>
  </mergeCells>
  <hyperlinks>
    <hyperlink ref="M2" location="Índice!A1" tooltip="(voltar ao índice)" display="(voltar ao índice)" xr:uid="{E5DB4F98-D817-4039-8B38-181CB59D168A}"/>
  </hyperlinks>
  <printOptions horizontalCentered="1"/>
  <pageMargins left="0.27559055118110237" right="0.27559055118110237" top="0.6692913385826772" bottom="0.47244094488188981" header="0" footer="0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9">
    <pageSetUpPr fitToPage="1"/>
  </sheetPr>
  <dimension ref="A1:R22"/>
  <sheetViews>
    <sheetView showGridLines="0" showZeros="0" zoomScaleNormal="100" workbookViewId="0">
      <selection activeCell="R2" sqref="R2"/>
    </sheetView>
  </sheetViews>
  <sheetFormatPr defaultRowHeight="15" x14ac:dyDescent="0.25"/>
  <cols>
    <col min="1" max="1" width="6.7109375" customWidth="1"/>
    <col min="2" max="2" width="16.85546875" customWidth="1"/>
    <col min="3" max="5" width="5.5703125" customWidth="1"/>
    <col min="6" max="6" width="7.85546875" customWidth="1"/>
    <col min="7" max="7" width="10.5703125" customWidth="1"/>
    <col min="8" max="8" width="8.7109375" customWidth="1"/>
    <col min="9" max="9" width="7" customWidth="1"/>
    <col min="10" max="10" width="10.5703125" customWidth="1"/>
    <col min="11" max="16" width="9.140625" customWidth="1"/>
    <col min="17" max="17" width="6.7109375" customWidth="1"/>
    <col min="18" max="18" width="14" bestFit="1" customWidth="1"/>
  </cols>
  <sheetData>
    <row r="1" spans="1:18" x14ac:dyDescent="0.25">
      <c r="B1" s="145" t="s">
        <v>96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</row>
    <row r="2" spans="1:18" x14ac:dyDescent="0.25">
      <c r="K2" s="145"/>
      <c r="L2" s="145"/>
      <c r="M2" s="145"/>
      <c r="N2" s="145"/>
      <c r="O2" s="145"/>
      <c r="P2" s="145"/>
      <c r="R2" s="45" t="s">
        <v>233</v>
      </c>
    </row>
    <row r="3" spans="1:18" x14ac:dyDescent="0.25">
      <c r="K3" s="9"/>
      <c r="L3" s="9"/>
      <c r="M3" s="9"/>
      <c r="N3" s="9"/>
      <c r="O3" s="9"/>
      <c r="P3" s="9"/>
    </row>
    <row r="4" spans="1:18" ht="33.75" customHeight="1" x14ac:dyDescent="0.25">
      <c r="B4" s="2"/>
      <c r="C4" s="159" t="s">
        <v>217</v>
      </c>
      <c r="D4" s="160"/>
      <c r="E4" s="160"/>
      <c r="F4" s="160"/>
      <c r="G4" s="161"/>
      <c r="H4" s="159" t="s">
        <v>207</v>
      </c>
      <c r="I4" s="160"/>
      <c r="J4" s="161"/>
      <c r="K4" s="150" t="s">
        <v>97</v>
      </c>
      <c r="L4" s="151"/>
      <c r="M4" s="151"/>
      <c r="N4" s="153" t="s">
        <v>98</v>
      </c>
      <c r="O4" s="154"/>
      <c r="P4" s="155"/>
    </row>
    <row r="5" spans="1:18" ht="24.75" customHeight="1" x14ac:dyDescent="0.25">
      <c r="B5" s="7"/>
      <c r="C5" s="46" t="s">
        <v>208</v>
      </c>
      <c r="D5" s="46" t="s">
        <v>209</v>
      </c>
      <c r="E5" s="46" t="s">
        <v>210</v>
      </c>
      <c r="F5" s="46" t="s">
        <v>57</v>
      </c>
      <c r="G5" s="46" t="s">
        <v>58</v>
      </c>
      <c r="H5" s="46" t="s">
        <v>212</v>
      </c>
      <c r="I5" s="46" t="s">
        <v>57</v>
      </c>
      <c r="J5" s="46" t="s">
        <v>58</v>
      </c>
      <c r="K5" s="46" t="s">
        <v>83</v>
      </c>
      <c r="L5" s="46" t="s">
        <v>57</v>
      </c>
      <c r="M5" s="46" t="s">
        <v>58</v>
      </c>
      <c r="N5" s="46" t="s">
        <v>83</v>
      </c>
      <c r="O5" s="46" t="s">
        <v>57</v>
      </c>
      <c r="P5" s="46" t="s">
        <v>58</v>
      </c>
    </row>
    <row r="6" spans="1:18" ht="5.25" customHeight="1" x14ac:dyDescent="0.25">
      <c r="B6" s="42"/>
      <c r="C6" s="42"/>
      <c r="D6" s="42"/>
      <c r="E6" s="42"/>
      <c r="F6" s="42"/>
      <c r="G6" s="42"/>
      <c r="H6" s="42"/>
      <c r="I6" s="42"/>
      <c r="J6" s="42"/>
      <c r="K6" s="43"/>
      <c r="L6" s="43"/>
      <c r="M6" s="43"/>
      <c r="N6" s="43"/>
      <c r="O6" s="43"/>
      <c r="P6" s="43"/>
    </row>
    <row r="7" spans="1:18" x14ac:dyDescent="0.25">
      <c r="A7" s="5"/>
      <c r="B7" s="1" t="s">
        <v>87</v>
      </c>
      <c r="C7" s="29" t="s">
        <v>10</v>
      </c>
      <c r="D7" s="31" t="s">
        <v>10</v>
      </c>
      <c r="E7" s="31" t="s">
        <v>10</v>
      </c>
      <c r="F7" s="31" t="s">
        <v>10</v>
      </c>
      <c r="G7" s="31" t="s">
        <v>10</v>
      </c>
      <c r="H7" s="36">
        <v>3.3</v>
      </c>
      <c r="I7" s="30">
        <v>2023</v>
      </c>
      <c r="J7" s="31" t="s">
        <v>63</v>
      </c>
      <c r="K7" s="29" t="s">
        <v>10</v>
      </c>
      <c r="L7" s="31" t="s">
        <v>10</v>
      </c>
      <c r="M7" s="31" t="s">
        <v>10</v>
      </c>
      <c r="N7" s="29" t="s">
        <v>10</v>
      </c>
      <c r="O7" s="31" t="s">
        <v>10</v>
      </c>
      <c r="P7" s="31" t="s">
        <v>10</v>
      </c>
    </row>
    <row r="8" spans="1:18" x14ac:dyDescent="0.25">
      <c r="A8" s="5"/>
      <c r="B8" s="1" t="s">
        <v>88</v>
      </c>
      <c r="C8" s="36">
        <v>82.5</v>
      </c>
      <c r="D8" s="36">
        <v>79.5</v>
      </c>
      <c r="E8" s="36">
        <v>85.3</v>
      </c>
      <c r="F8" s="30">
        <v>2023</v>
      </c>
      <c r="G8" s="31" t="s">
        <v>63</v>
      </c>
      <c r="H8" s="36">
        <v>2.5</v>
      </c>
      <c r="I8" s="30">
        <v>2023</v>
      </c>
      <c r="J8" s="31" t="s">
        <v>63</v>
      </c>
      <c r="K8" s="29">
        <v>347.84</v>
      </c>
      <c r="L8" s="31">
        <v>2022</v>
      </c>
      <c r="M8" s="31" t="s">
        <v>63</v>
      </c>
      <c r="N8" s="29">
        <v>573.46</v>
      </c>
      <c r="O8" s="31">
        <v>2022</v>
      </c>
      <c r="P8" s="31" t="s">
        <v>63</v>
      </c>
    </row>
    <row r="9" spans="1:18" x14ac:dyDescent="0.25">
      <c r="A9" s="5"/>
      <c r="B9" s="13" t="s">
        <v>62</v>
      </c>
      <c r="C9" s="37">
        <v>80.599999999999994</v>
      </c>
      <c r="D9" s="37">
        <v>76.8</v>
      </c>
      <c r="E9" s="37">
        <v>84</v>
      </c>
      <c r="F9" s="20">
        <v>2023</v>
      </c>
      <c r="G9" s="18" t="s">
        <v>63</v>
      </c>
      <c r="H9" s="37">
        <v>0.6</v>
      </c>
      <c r="I9" s="20">
        <v>2023</v>
      </c>
      <c r="J9" s="18" t="s">
        <v>63</v>
      </c>
      <c r="K9" s="19">
        <v>831.81</v>
      </c>
      <c r="L9" s="18">
        <v>2022</v>
      </c>
      <c r="M9" s="18" t="s">
        <v>63</v>
      </c>
      <c r="N9" s="19">
        <v>520.58000000000004</v>
      </c>
      <c r="O9" s="18">
        <v>2022</v>
      </c>
      <c r="P9" s="18" t="s">
        <v>63</v>
      </c>
    </row>
    <row r="10" spans="1:18" x14ac:dyDescent="0.25">
      <c r="A10" s="5"/>
      <c r="B10" s="13" t="s">
        <v>64</v>
      </c>
      <c r="C10" s="37">
        <v>79.5</v>
      </c>
      <c r="D10" s="37">
        <v>76.2</v>
      </c>
      <c r="E10" s="37">
        <v>82.8</v>
      </c>
      <c r="F10" s="20">
        <v>2023</v>
      </c>
      <c r="G10" s="18" t="s">
        <v>63</v>
      </c>
      <c r="H10" s="37">
        <v>2.9</v>
      </c>
      <c r="I10" s="20">
        <v>2023</v>
      </c>
      <c r="J10" s="18" t="s">
        <v>63</v>
      </c>
      <c r="K10" s="19">
        <v>651.92999999999995</v>
      </c>
      <c r="L10" s="18">
        <v>2022</v>
      </c>
      <c r="M10" s="18" t="s">
        <v>63</v>
      </c>
      <c r="N10" s="19">
        <v>397.12</v>
      </c>
      <c r="O10" s="18">
        <v>2022</v>
      </c>
      <c r="P10" s="18" t="s">
        <v>63</v>
      </c>
    </row>
    <row r="11" spans="1:18" x14ac:dyDescent="0.25">
      <c r="A11" s="5"/>
      <c r="B11" s="1" t="s">
        <v>89</v>
      </c>
      <c r="C11" s="36">
        <v>84</v>
      </c>
      <c r="D11" s="36">
        <v>81.3</v>
      </c>
      <c r="E11" s="36">
        <v>86.7</v>
      </c>
      <c r="F11" s="30">
        <v>2023</v>
      </c>
      <c r="G11" s="31" t="s">
        <v>63</v>
      </c>
      <c r="H11" s="36">
        <v>2.6</v>
      </c>
      <c r="I11" s="30">
        <v>2023</v>
      </c>
      <c r="J11" s="31" t="s">
        <v>63</v>
      </c>
      <c r="K11" s="29">
        <v>294.29000000000002</v>
      </c>
      <c r="L11" s="31">
        <v>2022</v>
      </c>
      <c r="M11" s="31" t="s">
        <v>63</v>
      </c>
      <c r="N11" s="29">
        <v>430</v>
      </c>
      <c r="O11" s="31">
        <v>2022</v>
      </c>
      <c r="P11" s="31" t="s">
        <v>63</v>
      </c>
    </row>
    <row r="12" spans="1:18" x14ac:dyDescent="0.25">
      <c r="A12" s="5"/>
      <c r="B12" s="13" t="s">
        <v>65</v>
      </c>
      <c r="C12" s="37">
        <v>82.8</v>
      </c>
      <c r="D12" s="37">
        <v>80.2</v>
      </c>
      <c r="E12" s="37">
        <v>85.4</v>
      </c>
      <c r="F12" s="20">
        <v>2023</v>
      </c>
      <c r="G12" s="18" t="s">
        <v>63</v>
      </c>
      <c r="H12" s="37">
        <v>3</v>
      </c>
      <c r="I12" s="20">
        <v>2023</v>
      </c>
      <c r="J12" s="18" t="s">
        <v>63</v>
      </c>
      <c r="K12" s="19">
        <v>283.07</v>
      </c>
      <c r="L12" s="18">
        <v>2022</v>
      </c>
      <c r="M12" s="18" t="s">
        <v>63</v>
      </c>
      <c r="N12" s="19">
        <v>522.48</v>
      </c>
      <c r="O12" s="18">
        <v>2022</v>
      </c>
      <c r="P12" s="18" t="s">
        <v>63</v>
      </c>
    </row>
    <row r="13" spans="1:18" x14ac:dyDescent="0.25">
      <c r="A13" s="5"/>
      <c r="B13" s="1" t="s">
        <v>90</v>
      </c>
      <c r="C13" s="36">
        <v>83</v>
      </c>
      <c r="D13" s="36">
        <v>80.099999999999994</v>
      </c>
      <c r="E13" s="36">
        <v>85.7</v>
      </c>
      <c r="F13" s="30">
        <v>2023</v>
      </c>
      <c r="G13" s="31" t="s">
        <v>63</v>
      </c>
      <c r="H13" s="36">
        <v>4</v>
      </c>
      <c r="I13" s="30">
        <v>2023</v>
      </c>
      <c r="J13" s="31" t="s">
        <v>63</v>
      </c>
      <c r="K13" s="29">
        <v>549.9</v>
      </c>
      <c r="L13" s="31">
        <v>2022</v>
      </c>
      <c r="M13" s="31" t="s">
        <v>63</v>
      </c>
      <c r="N13" s="29">
        <v>319.45999999999998</v>
      </c>
      <c r="O13" s="31">
        <v>2022</v>
      </c>
      <c r="P13" s="31" t="s">
        <v>63</v>
      </c>
    </row>
    <row r="14" spans="1:18" x14ac:dyDescent="0.25">
      <c r="A14" s="5"/>
      <c r="B14" s="13" t="s">
        <v>66</v>
      </c>
      <c r="C14" s="37">
        <v>80.599999999999994</v>
      </c>
      <c r="D14" s="37">
        <v>76.599999999999994</v>
      </c>
      <c r="E14" s="37">
        <v>84.1</v>
      </c>
      <c r="F14" s="20">
        <v>2023</v>
      </c>
      <c r="G14" s="18" t="s">
        <v>63</v>
      </c>
      <c r="H14" s="37">
        <v>9.6999999999999993</v>
      </c>
      <c r="I14" s="20">
        <v>2023</v>
      </c>
      <c r="J14" s="18" t="s">
        <v>63</v>
      </c>
      <c r="K14" s="19">
        <v>543.59</v>
      </c>
      <c r="L14" s="18">
        <v>2022</v>
      </c>
      <c r="M14" s="18" t="s">
        <v>63</v>
      </c>
      <c r="N14" s="19">
        <v>278.83999999999997</v>
      </c>
      <c r="O14" s="18">
        <v>2022</v>
      </c>
      <c r="P14" s="18" t="s">
        <v>63</v>
      </c>
    </row>
    <row r="15" spans="1:18" x14ac:dyDescent="0.25">
      <c r="A15" s="5"/>
      <c r="B15" s="13" t="s">
        <v>67</v>
      </c>
      <c r="C15" s="37">
        <v>79.3</v>
      </c>
      <c r="D15" s="37">
        <v>76.099999999999994</v>
      </c>
      <c r="E15" s="37">
        <v>82.5</v>
      </c>
      <c r="F15" s="20">
        <v>2023</v>
      </c>
      <c r="G15" s="18" t="s">
        <v>63</v>
      </c>
      <c r="H15" s="37">
        <v>9.6</v>
      </c>
      <c r="I15" s="20">
        <v>2023</v>
      </c>
      <c r="J15" s="18" t="s">
        <v>63</v>
      </c>
      <c r="K15" s="19">
        <v>360.35</v>
      </c>
      <c r="L15" s="18">
        <v>2022</v>
      </c>
      <c r="M15" s="18" t="s">
        <v>63</v>
      </c>
      <c r="N15" s="19">
        <v>235.77</v>
      </c>
      <c r="O15" s="18">
        <v>2022</v>
      </c>
      <c r="P15" s="18" t="s">
        <v>63</v>
      </c>
    </row>
    <row r="16" spans="1:18" x14ac:dyDescent="0.25">
      <c r="A16" s="5"/>
      <c r="B16" s="13" t="s">
        <v>69</v>
      </c>
      <c r="C16" s="37">
        <v>81.7</v>
      </c>
      <c r="D16" s="37">
        <v>78.599999999999994</v>
      </c>
      <c r="E16" s="37">
        <v>84.3</v>
      </c>
      <c r="F16" s="20">
        <v>2023</v>
      </c>
      <c r="G16" s="18" t="s">
        <v>63</v>
      </c>
      <c r="H16" s="37">
        <v>7.5</v>
      </c>
      <c r="I16" s="20">
        <v>2023</v>
      </c>
      <c r="J16" s="18" t="s">
        <v>63</v>
      </c>
      <c r="K16" s="19">
        <v>511</v>
      </c>
      <c r="L16" s="18">
        <v>2022</v>
      </c>
      <c r="M16" s="18" t="s">
        <v>63</v>
      </c>
      <c r="N16" s="19">
        <v>313.92</v>
      </c>
      <c r="O16" s="18">
        <v>2022</v>
      </c>
      <c r="P16" s="18" t="s">
        <v>63</v>
      </c>
    </row>
    <row r="17" spans="1:16" x14ac:dyDescent="0.25">
      <c r="A17" s="5"/>
      <c r="B17" s="13" t="s">
        <v>70</v>
      </c>
      <c r="C17" s="37">
        <v>74.900000000000006</v>
      </c>
      <c r="D17" s="37">
        <v>73.5</v>
      </c>
      <c r="E17" s="37">
        <v>76.2</v>
      </c>
      <c r="F17" s="20">
        <v>2023</v>
      </c>
      <c r="G17" s="18" t="s">
        <v>63</v>
      </c>
      <c r="H17" s="37">
        <v>10.5</v>
      </c>
      <c r="I17" s="20">
        <v>2023</v>
      </c>
      <c r="J17" s="18" t="s">
        <v>63</v>
      </c>
      <c r="K17" s="19">
        <v>154.94999999999999</v>
      </c>
      <c r="L17" s="18">
        <v>2022</v>
      </c>
      <c r="M17" s="18" t="s">
        <v>63</v>
      </c>
      <c r="N17" s="19">
        <v>86.01</v>
      </c>
      <c r="O17" s="18">
        <v>2022</v>
      </c>
      <c r="P17" s="18" t="s">
        <v>63</v>
      </c>
    </row>
    <row r="18" spans="1:16" x14ac:dyDescent="0.25">
      <c r="A18" s="5"/>
      <c r="B18" s="13" t="s">
        <v>71</v>
      </c>
      <c r="C18" s="37">
        <v>82.3</v>
      </c>
      <c r="D18" s="37">
        <v>79.3</v>
      </c>
      <c r="E18" s="37">
        <v>85.2</v>
      </c>
      <c r="F18" s="20">
        <v>2023</v>
      </c>
      <c r="G18" s="18" t="s">
        <v>63</v>
      </c>
      <c r="H18" s="37">
        <v>5.6</v>
      </c>
      <c r="I18" s="20">
        <v>2023</v>
      </c>
      <c r="J18" s="18" t="s">
        <v>63</v>
      </c>
      <c r="K18" s="19">
        <v>411.8</v>
      </c>
      <c r="L18" s="18">
        <v>2022</v>
      </c>
      <c r="M18" s="18" t="s">
        <v>63</v>
      </c>
      <c r="N18" s="19">
        <v>346.81</v>
      </c>
      <c r="O18" s="18">
        <v>2022</v>
      </c>
      <c r="P18" s="18" t="s">
        <v>63</v>
      </c>
    </row>
    <row r="19" spans="1:16" ht="5.25" customHeight="1" x14ac:dyDescent="0.25">
      <c r="M19">
        <v>0</v>
      </c>
      <c r="P19">
        <v>0</v>
      </c>
    </row>
    <row r="20" spans="1:16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s="3" customFormat="1" ht="6" customHeight="1" x14ac:dyDescent="0.2"/>
    <row r="22" spans="1:16" s="38" customForma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</row>
  </sheetData>
  <mergeCells count="7">
    <mergeCell ref="B1:P1"/>
    <mergeCell ref="B22:P22"/>
    <mergeCell ref="N4:P4"/>
    <mergeCell ref="K4:M4"/>
    <mergeCell ref="K2:P2"/>
    <mergeCell ref="C4:G4"/>
    <mergeCell ref="H4:J4"/>
  </mergeCells>
  <hyperlinks>
    <hyperlink ref="R2" location="Índice!A1" tooltip="(voltar ao índice)" display="(voltar ao índice)" xr:uid="{40881CCD-6EEA-412D-A6B0-8EA40A4621E1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6">
    <pageSetUpPr fitToPage="1"/>
  </sheetPr>
  <dimension ref="A1:Q26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11" width="14.28515625" customWidth="1"/>
    <col min="12" max="12" width="6.7109375" customWidth="1"/>
    <col min="13" max="13" width="14" bestFit="1" customWidth="1"/>
    <col min="15" max="17" width="7.7109375" customWidth="1"/>
  </cols>
  <sheetData>
    <row r="1" spans="1:17" x14ac:dyDescent="0.25">
      <c r="B1" s="145" t="s">
        <v>99</v>
      </c>
      <c r="C1" s="145"/>
      <c r="D1" s="145"/>
      <c r="E1" s="145"/>
      <c r="F1" s="145"/>
      <c r="G1" s="145"/>
      <c r="H1" s="145"/>
      <c r="I1" s="145"/>
      <c r="J1" s="145"/>
      <c r="K1" s="145"/>
    </row>
    <row r="2" spans="1:17" x14ac:dyDescent="0.25">
      <c r="C2" s="145"/>
      <c r="D2" s="145"/>
      <c r="E2" s="145"/>
      <c r="F2" s="145"/>
      <c r="G2" s="145"/>
      <c r="H2" s="145"/>
      <c r="I2" s="145"/>
      <c r="J2" s="145"/>
      <c r="K2" s="145"/>
      <c r="M2" s="45" t="s">
        <v>233</v>
      </c>
    </row>
    <row r="3" spans="1:17" x14ac:dyDescent="0.25">
      <c r="C3" s="9"/>
      <c r="D3" s="9"/>
      <c r="E3" s="9"/>
      <c r="F3" s="9"/>
      <c r="G3" s="9"/>
      <c r="H3" s="9"/>
      <c r="I3" s="9"/>
      <c r="J3" s="9"/>
      <c r="K3" s="9"/>
      <c r="O3" s="9"/>
      <c r="P3" s="9"/>
      <c r="Q3" s="9"/>
    </row>
    <row r="4" spans="1:17" ht="33.75" customHeight="1" x14ac:dyDescent="0.25">
      <c r="B4" s="2"/>
      <c r="C4" s="153" t="s">
        <v>100</v>
      </c>
      <c r="D4" s="154"/>
      <c r="E4" s="155"/>
      <c r="F4" s="153" t="s">
        <v>259</v>
      </c>
      <c r="G4" s="154"/>
      <c r="H4" s="155"/>
      <c r="I4" s="153" t="s">
        <v>260</v>
      </c>
      <c r="J4" s="154"/>
      <c r="K4" s="155"/>
      <c r="O4" s="162"/>
      <c r="P4" s="163"/>
      <c r="Q4" s="164"/>
    </row>
    <row r="5" spans="1:17" ht="24" customHeight="1" x14ac:dyDescent="0.25">
      <c r="B5" s="7"/>
      <c r="C5" s="46" t="s">
        <v>85</v>
      </c>
      <c r="D5" s="46" t="s">
        <v>57</v>
      </c>
      <c r="E5" s="46" t="s">
        <v>58</v>
      </c>
      <c r="F5" s="46" t="s">
        <v>85</v>
      </c>
      <c r="G5" s="46" t="s">
        <v>57</v>
      </c>
      <c r="H5" s="46" t="s">
        <v>58</v>
      </c>
      <c r="I5" s="46" t="s">
        <v>85</v>
      </c>
      <c r="J5" s="46" t="s">
        <v>57</v>
      </c>
      <c r="K5" s="46" t="s">
        <v>58</v>
      </c>
      <c r="O5" s="12"/>
      <c r="P5" s="12"/>
      <c r="Q5" s="12"/>
    </row>
    <row r="6" spans="1:17" ht="5.25" customHeight="1" x14ac:dyDescent="0.25">
      <c r="B6" s="42"/>
      <c r="C6" s="43"/>
      <c r="D6" s="43"/>
      <c r="E6" s="43"/>
      <c r="F6" s="43"/>
      <c r="G6" s="43"/>
      <c r="H6" s="43"/>
      <c r="I6" s="43"/>
      <c r="J6" s="43"/>
      <c r="K6" s="43"/>
      <c r="O6" s="43"/>
      <c r="P6" s="43"/>
      <c r="Q6" s="43"/>
    </row>
    <row r="7" spans="1:17" s="15" customFormat="1" x14ac:dyDescent="0.25">
      <c r="A7" s="14"/>
      <c r="B7" s="1" t="s">
        <v>87</v>
      </c>
      <c r="C7" s="59">
        <v>5.9</v>
      </c>
      <c r="D7" s="31">
        <v>2024</v>
      </c>
      <c r="E7" s="31" t="s">
        <v>63</v>
      </c>
      <c r="F7" s="59">
        <v>75.8</v>
      </c>
      <c r="G7" s="31">
        <v>2024</v>
      </c>
      <c r="H7" s="31" t="s">
        <v>63</v>
      </c>
      <c r="I7" s="59">
        <v>14.9</v>
      </c>
      <c r="J7" s="31">
        <v>2024</v>
      </c>
      <c r="K7" s="31" t="s">
        <v>63</v>
      </c>
      <c r="O7" s="54"/>
      <c r="P7" s="17"/>
      <c r="Q7" s="54"/>
    </row>
    <row r="8" spans="1:17" s="15" customFormat="1" x14ac:dyDescent="0.25">
      <c r="A8" s="14"/>
      <c r="B8" s="1" t="s">
        <v>88</v>
      </c>
      <c r="C8" s="59">
        <v>6.5</v>
      </c>
      <c r="D8" s="31">
        <v>2024</v>
      </c>
      <c r="E8" s="31" t="s">
        <v>63</v>
      </c>
      <c r="F8" s="59">
        <v>78.5</v>
      </c>
      <c r="G8" s="31">
        <v>2024</v>
      </c>
      <c r="H8" s="31" t="s">
        <v>63</v>
      </c>
      <c r="I8" s="59">
        <v>21.6</v>
      </c>
      <c r="J8" s="31">
        <v>2024</v>
      </c>
      <c r="K8" s="31" t="s">
        <v>63</v>
      </c>
      <c r="O8" s="54"/>
      <c r="P8" s="17"/>
      <c r="Q8" s="54"/>
    </row>
    <row r="9" spans="1:17" x14ac:dyDescent="0.25">
      <c r="A9" s="5"/>
      <c r="B9" s="13" t="s">
        <v>62</v>
      </c>
      <c r="C9" s="61" t="s">
        <v>253</v>
      </c>
      <c r="D9" s="18">
        <v>2024</v>
      </c>
      <c r="E9" s="18" t="s">
        <v>63</v>
      </c>
      <c r="F9" s="60">
        <v>76.3</v>
      </c>
      <c r="G9" s="18">
        <v>2024</v>
      </c>
      <c r="H9" s="18" t="s">
        <v>63</v>
      </c>
      <c r="I9" s="61">
        <v>21.4</v>
      </c>
      <c r="J9" s="18">
        <v>2024</v>
      </c>
      <c r="K9" s="18" t="s">
        <v>249</v>
      </c>
      <c r="O9" s="55"/>
      <c r="P9" s="10"/>
      <c r="Q9" s="55"/>
    </row>
    <row r="10" spans="1:17" x14ac:dyDescent="0.25">
      <c r="A10" s="5"/>
      <c r="B10" s="13" t="s">
        <v>64</v>
      </c>
      <c r="C10" s="61" t="s">
        <v>254</v>
      </c>
      <c r="D10" s="18">
        <v>2024</v>
      </c>
      <c r="E10" s="18" t="s">
        <v>63</v>
      </c>
      <c r="F10" s="60">
        <v>74.8</v>
      </c>
      <c r="G10" s="18">
        <v>2024</v>
      </c>
      <c r="H10" s="18" t="s">
        <v>63</v>
      </c>
      <c r="I10" s="61">
        <f>+(19.7+18.8)/2</f>
        <v>19.25</v>
      </c>
      <c r="J10" s="18">
        <v>2024</v>
      </c>
      <c r="K10" s="18" t="s">
        <v>250</v>
      </c>
      <c r="O10" s="55"/>
      <c r="P10" s="10"/>
      <c r="Q10" s="56"/>
    </row>
    <row r="11" spans="1:17" s="15" customFormat="1" x14ac:dyDescent="0.25">
      <c r="A11" s="14"/>
      <c r="B11" s="1" t="s">
        <v>89</v>
      </c>
      <c r="C11" s="59">
        <v>11.4</v>
      </c>
      <c r="D11" s="31">
        <v>2024</v>
      </c>
      <c r="E11" s="31" t="s">
        <v>63</v>
      </c>
      <c r="F11" s="59">
        <v>71.400000000000006</v>
      </c>
      <c r="G11" s="31">
        <v>2024</v>
      </c>
      <c r="H11" s="31" t="s">
        <v>63</v>
      </c>
      <c r="I11" s="59">
        <v>26.5</v>
      </c>
      <c r="J11" s="31">
        <v>2024</v>
      </c>
      <c r="K11" s="31" t="s">
        <v>63</v>
      </c>
      <c r="L11"/>
      <c r="O11" s="54"/>
      <c r="P11" s="17"/>
      <c r="Q11" s="54"/>
    </row>
    <row r="12" spans="1:17" x14ac:dyDescent="0.25">
      <c r="A12" s="5"/>
      <c r="B12" s="13" t="s">
        <v>65</v>
      </c>
      <c r="C12" s="60">
        <v>13.8</v>
      </c>
      <c r="D12" s="18">
        <v>2024</v>
      </c>
      <c r="E12" s="18" t="s">
        <v>63</v>
      </c>
      <c r="F12" s="60">
        <v>67.3</v>
      </c>
      <c r="G12" s="18">
        <v>2024</v>
      </c>
      <c r="H12" s="18" t="s">
        <v>63</v>
      </c>
      <c r="I12" s="60">
        <v>28.5</v>
      </c>
      <c r="J12" s="18">
        <v>2024</v>
      </c>
      <c r="K12" s="18" t="s">
        <v>63</v>
      </c>
      <c r="O12" s="55"/>
      <c r="P12" s="10"/>
      <c r="Q12" s="55"/>
    </row>
    <row r="13" spans="1:17" s="15" customFormat="1" x14ac:dyDescent="0.25">
      <c r="A13" s="14"/>
      <c r="B13" s="1" t="s">
        <v>90</v>
      </c>
      <c r="C13" s="59">
        <v>7.4</v>
      </c>
      <c r="D13" s="31">
        <v>2024</v>
      </c>
      <c r="E13" s="31" t="s">
        <v>63</v>
      </c>
      <c r="F13" s="59">
        <v>75.099999999999994</v>
      </c>
      <c r="G13" s="31">
        <v>2024</v>
      </c>
      <c r="H13" s="31" t="s">
        <v>63</v>
      </c>
      <c r="I13" s="59">
        <v>18.7</v>
      </c>
      <c r="J13" s="31">
        <v>2024</v>
      </c>
      <c r="K13" s="31" t="s">
        <v>63</v>
      </c>
      <c r="L13"/>
      <c r="O13" s="54"/>
      <c r="P13" s="17"/>
      <c r="Q13" s="54"/>
    </row>
    <row r="14" spans="1:17" x14ac:dyDescent="0.25">
      <c r="A14" s="5"/>
      <c r="B14" s="13" t="s">
        <v>66</v>
      </c>
      <c r="C14" s="60">
        <v>16.8</v>
      </c>
      <c r="D14" s="18">
        <v>2024</v>
      </c>
      <c r="E14" s="18" t="s">
        <v>63</v>
      </c>
      <c r="F14" s="60">
        <v>61</v>
      </c>
      <c r="G14" s="18">
        <v>2024</v>
      </c>
      <c r="H14" s="18" t="s">
        <v>63</v>
      </c>
      <c r="I14" s="60">
        <v>38.200000000000003</v>
      </c>
      <c r="J14" s="18">
        <v>2024</v>
      </c>
      <c r="K14" s="18" t="s">
        <v>63</v>
      </c>
      <c r="O14" s="55"/>
      <c r="P14" s="10"/>
      <c r="Q14" s="55"/>
    </row>
    <row r="15" spans="1:17" x14ac:dyDescent="0.25">
      <c r="A15" s="5"/>
      <c r="B15" s="13" t="s">
        <v>67</v>
      </c>
      <c r="C15" s="60">
        <v>17</v>
      </c>
      <c r="D15" s="18">
        <v>2024</v>
      </c>
      <c r="E15" s="18" t="s">
        <v>63</v>
      </c>
      <c r="F15" s="60">
        <v>51.1</v>
      </c>
      <c r="G15" s="18">
        <v>2024</v>
      </c>
      <c r="H15" s="18" t="s">
        <v>63</v>
      </c>
      <c r="I15" s="60">
        <v>39.9</v>
      </c>
      <c r="J15" s="18">
        <v>2024</v>
      </c>
      <c r="K15" s="18" t="s">
        <v>63</v>
      </c>
      <c r="O15" s="55"/>
      <c r="P15" s="10"/>
      <c r="Q15" s="55"/>
    </row>
    <row r="16" spans="1:17" x14ac:dyDescent="0.25">
      <c r="A16" s="5"/>
      <c r="B16" s="13" t="s">
        <v>69</v>
      </c>
      <c r="C16" s="60">
        <v>12.3</v>
      </c>
      <c r="D16" s="18">
        <v>2024</v>
      </c>
      <c r="E16" s="18" t="s">
        <v>63</v>
      </c>
      <c r="F16" s="60">
        <v>67.3</v>
      </c>
      <c r="G16" s="18">
        <v>2024</v>
      </c>
      <c r="H16" s="18" t="s">
        <v>63</v>
      </c>
      <c r="I16" s="60">
        <v>35.700000000000003</v>
      </c>
      <c r="J16" s="18">
        <v>2024</v>
      </c>
      <c r="K16" s="18" t="s">
        <v>63</v>
      </c>
      <c r="O16" s="55"/>
      <c r="P16" s="10"/>
      <c r="Q16" s="55"/>
    </row>
    <row r="17" spans="1:17" x14ac:dyDescent="0.25">
      <c r="A17" s="5"/>
      <c r="B17" s="13" t="s">
        <v>70</v>
      </c>
      <c r="C17" s="61" t="s">
        <v>10</v>
      </c>
      <c r="D17" s="18" t="s">
        <v>10</v>
      </c>
      <c r="E17" s="18" t="s">
        <v>10</v>
      </c>
      <c r="F17" s="61" t="s">
        <v>10</v>
      </c>
      <c r="G17" s="18" t="s">
        <v>10</v>
      </c>
      <c r="H17" s="18" t="s">
        <v>10</v>
      </c>
      <c r="I17" s="61" t="s">
        <v>10</v>
      </c>
      <c r="J17" s="18" t="s">
        <v>10</v>
      </c>
      <c r="K17" s="18" t="s">
        <v>10</v>
      </c>
      <c r="O17" s="55"/>
      <c r="P17" s="10"/>
      <c r="Q17" s="55"/>
    </row>
    <row r="18" spans="1:17" x14ac:dyDescent="0.25">
      <c r="A18" s="5"/>
      <c r="B18" s="13" t="s">
        <v>71</v>
      </c>
      <c r="C18" s="60">
        <v>17.3</v>
      </c>
      <c r="D18" s="18">
        <v>2024</v>
      </c>
      <c r="E18" s="18" t="s">
        <v>63</v>
      </c>
      <c r="F18" s="60">
        <v>57.5</v>
      </c>
      <c r="G18" s="18">
        <v>2024</v>
      </c>
      <c r="H18" s="18" t="s">
        <v>63</v>
      </c>
      <c r="I18" s="60">
        <v>34.9</v>
      </c>
      <c r="J18" s="18">
        <v>2024</v>
      </c>
      <c r="K18" s="18" t="s">
        <v>63</v>
      </c>
      <c r="O18" s="55"/>
      <c r="P18" s="10"/>
      <c r="Q18" s="55"/>
    </row>
    <row r="19" spans="1:17" ht="5.25" customHeight="1" x14ac:dyDescent="0.25"/>
    <row r="20" spans="1:17" s="3" customFormat="1" ht="3" customHeight="1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/>
    </row>
    <row r="21" spans="1:17" s="3" customFormat="1" ht="6.75" customHeight="1" x14ac:dyDescent="0.25">
      <c r="L21"/>
    </row>
    <row r="22" spans="1:17" s="133" customFormat="1" ht="15" customHeight="1" x14ac:dyDescent="0.25">
      <c r="B22" s="149" t="s">
        <v>73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0"/>
      <c r="M22" s="140"/>
      <c r="N22" s="140"/>
    </row>
    <row r="23" spans="1:17" s="133" customFormat="1" ht="15" customHeight="1" x14ac:dyDescent="0.25">
      <c r="B23" s="149" t="s">
        <v>290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0"/>
      <c r="M23" s="140"/>
      <c r="N23" s="140"/>
    </row>
    <row r="24" spans="1:17" s="133" customFormat="1" ht="15" customHeight="1" x14ac:dyDescent="0.25">
      <c r="B24" s="165" t="s">
        <v>258</v>
      </c>
      <c r="C24" s="165"/>
      <c r="D24" s="165"/>
      <c r="E24" s="165"/>
      <c r="F24" s="165"/>
      <c r="G24" s="165"/>
      <c r="H24" s="165"/>
      <c r="I24" s="165"/>
      <c r="J24" s="165"/>
      <c r="K24" s="165"/>
      <c r="L24" s="135"/>
      <c r="M24" s="135"/>
      <c r="N24" s="135"/>
    </row>
    <row r="25" spans="1:17" s="133" customFormat="1" ht="15" customHeight="1" x14ac:dyDescent="0.25">
      <c r="B25" s="144" t="s">
        <v>251</v>
      </c>
      <c r="C25" s="144"/>
      <c r="D25" s="144"/>
      <c r="E25" s="144"/>
      <c r="F25" s="144"/>
      <c r="G25" s="144"/>
      <c r="H25" s="144"/>
      <c r="I25" s="144"/>
      <c r="J25" s="144"/>
      <c r="K25" s="144"/>
      <c r="L25" s="141"/>
      <c r="M25" s="141"/>
      <c r="N25" s="141"/>
    </row>
    <row r="26" spans="1:17" s="133" customFormat="1" ht="15" customHeight="1" x14ac:dyDescent="0.25">
      <c r="B26" s="144" t="s">
        <v>252</v>
      </c>
      <c r="C26" s="144"/>
      <c r="D26" s="144"/>
      <c r="E26" s="144"/>
      <c r="F26" s="144"/>
      <c r="G26" s="144"/>
      <c r="H26" s="144"/>
      <c r="I26" s="144"/>
      <c r="J26" s="144"/>
      <c r="K26" s="144"/>
      <c r="L26" s="136"/>
      <c r="M26" s="136"/>
      <c r="N26" s="136"/>
    </row>
  </sheetData>
  <mergeCells count="11">
    <mergeCell ref="B26:K26"/>
    <mergeCell ref="O4:Q4"/>
    <mergeCell ref="I4:K4"/>
    <mergeCell ref="C2:K2"/>
    <mergeCell ref="B1:K1"/>
    <mergeCell ref="C4:E4"/>
    <mergeCell ref="F4:H4"/>
    <mergeCell ref="B22:K22"/>
    <mergeCell ref="B23:K23"/>
    <mergeCell ref="B24:K24"/>
    <mergeCell ref="B25:K25"/>
  </mergeCells>
  <hyperlinks>
    <hyperlink ref="M2" location="Índice!A1" tooltip="(voltar ao índice)" display="(voltar ao índice)" xr:uid="{A018A697-2C8E-42B6-9088-6E0364A7FA31}"/>
  </hyperlinks>
  <printOptions horizontalCentered="1"/>
  <pageMargins left="0.27559055118110237" right="0.27559055118110237" top="0.6692913385826772" bottom="0.47244094488188981" header="0" footer="0"/>
  <pageSetup paperSize="9" scale="9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2374-AD0F-4528-B0CE-2692AB618113}">
  <sheetPr codeName="Folha13">
    <pageSetUpPr fitToPage="1"/>
  </sheetPr>
  <dimension ref="A1:S25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S2" sqref="S2"/>
    </sheetView>
  </sheetViews>
  <sheetFormatPr defaultRowHeight="15" x14ac:dyDescent="0.25"/>
  <cols>
    <col min="1" max="1" width="6.85546875" customWidth="1"/>
    <col min="2" max="2" width="16.85546875" customWidth="1"/>
    <col min="3" max="7" width="9.140625" customWidth="1"/>
    <col min="8" max="8" width="10" customWidth="1"/>
    <col min="9" max="9" width="6.7109375" customWidth="1"/>
    <col min="10" max="10" width="9.140625" customWidth="1"/>
    <col min="11" max="11" width="8.28515625" customWidth="1"/>
    <col min="12" max="13" width="8.7109375" customWidth="1"/>
    <col min="14" max="14" width="10.28515625" customWidth="1"/>
    <col min="15" max="15" width="6.7109375" customWidth="1"/>
    <col min="16" max="16" width="8.7109375" customWidth="1"/>
    <col min="18" max="18" width="6.7109375" customWidth="1"/>
  </cols>
  <sheetData>
    <row r="1" spans="1:19" x14ac:dyDescent="0.25">
      <c r="B1" s="145" t="s">
        <v>102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9" x14ac:dyDescent="0.25">
      <c r="C2" s="145"/>
      <c r="D2" s="145"/>
      <c r="E2" s="145"/>
      <c r="F2" s="145"/>
      <c r="G2" s="145"/>
      <c r="H2" s="145"/>
      <c r="R2" s="45"/>
      <c r="S2" s="45" t="s">
        <v>233</v>
      </c>
    </row>
    <row r="3" spans="1:19" x14ac:dyDescent="0.25">
      <c r="C3" s="9"/>
      <c r="D3" s="9"/>
      <c r="E3" s="9"/>
      <c r="I3" s="9"/>
      <c r="J3" s="9"/>
      <c r="K3" s="9"/>
      <c r="L3" s="9"/>
      <c r="M3" s="9"/>
      <c r="N3" s="9"/>
    </row>
    <row r="4" spans="1:19" ht="33.75" customHeight="1" x14ac:dyDescent="0.25">
      <c r="B4" s="2"/>
      <c r="C4" s="153" t="s">
        <v>103</v>
      </c>
      <c r="D4" s="154"/>
      <c r="E4" s="154"/>
      <c r="F4" s="153" t="s">
        <v>104</v>
      </c>
      <c r="G4" s="154"/>
      <c r="H4" s="154"/>
      <c r="I4" s="153" t="s">
        <v>231</v>
      </c>
      <c r="J4" s="154"/>
      <c r="K4" s="154"/>
      <c r="L4" s="153" t="s">
        <v>235</v>
      </c>
      <c r="M4" s="154"/>
      <c r="N4" s="154"/>
      <c r="O4" s="153" t="s">
        <v>255</v>
      </c>
      <c r="P4" s="154"/>
      <c r="Q4" s="154"/>
    </row>
    <row r="5" spans="1:19" ht="24.75" customHeight="1" x14ac:dyDescent="0.25">
      <c r="B5" s="7"/>
      <c r="C5" s="46" t="s">
        <v>85</v>
      </c>
      <c r="D5" s="46" t="s">
        <v>57</v>
      </c>
      <c r="E5" s="46" t="s">
        <v>58</v>
      </c>
      <c r="F5" s="46" t="s">
        <v>85</v>
      </c>
      <c r="G5" s="53" t="s">
        <v>57</v>
      </c>
      <c r="H5" s="53" t="s">
        <v>58</v>
      </c>
      <c r="I5" s="46" t="s">
        <v>85</v>
      </c>
      <c r="J5" s="46" t="s">
        <v>57</v>
      </c>
      <c r="K5" s="48" t="s">
        <v>58</v>
      </c>
      <c r="L5" s="46" t="s">
        <v>85</v>
      </c>
      <c r="M5" s="46" t="s">
        <v>57</v>
      </c>
      <c r="N5" s="48" t="s">
        <v>58</v>
      </c>
      <c r="O5" s="46" t="s">
        <v>85</v>
      </c>
      <c r="P5" s="46" t="s">
        <v>57</v>
      </c>
      <c r="Q5" s="48" t="s">
        <v>58</v>
      </c>
    </row>
    <row r="6" spans="1:19" ht="5.25" customHeight="1" x14ac:dyDescent="0.25">
      <c r="B6" s="42"/>
      <c r="C6" s="47"/>
      <c r="D6" s="47"/>
      <c r="E6" s="47"/>
      <c r="F6" s="16"/>
      <c r="G6" s="17"/>
      <c r="H6" s="17"/>
      <c r="I6" s="47"/>
      <c r="J6" s="47"/>
      <c r="K6" s="47"/>
      <c r="L6" s="47"/>
      <c r="M6" s="47"/>
      <c r="N6" s="47"/>
      <c r="O6" s="47"/>
      <c r="P6" s="47"/>
      <c r="Q6" s="47"/>
    </row>
    <row r="7" spans="1:19" s="15" customFormat="1" x14ac:dyDescent="0.25">
      <c r="A7" s="14"/>
      <c r="B7" s="1" t="s">
        <v>87</v>
      </c>
      <c r="C7" s="31" t="s">
        <v>10</v>
      </c>
      <c r="D7" s="31" t="s">
        <v>10</v>
      </c>
      <c r="E7" s="31" t="s">
        <v>10</v>
      </c>
      <c r="F7" s="31" t="s">
        <v>10</v>
      </c>
      <c r="G7" s="31" t="s">
        <v>10</v>
      </c>
      <c r="H7" s="31" t="s">
        <v>10</v>
      </c>
      <c r="I7" s="73" t="s">
        <v>10</v>
      </c>
      <c r="J7" s="31" t="s">
        <v>10</v>
      </c>
      <c r="K7" s="31" t="s">
        <v>10</v>
      </c>
      <c r="L7" s="73" t="s">
        <v>10</v>
      </c>
      <c r="M7" s="31" t="s">
        <v>10</v>
      </c>
      <c r="N7" s="31" t="s">
        <v>10</v>
      </c>
      <c r="O7" s="73" t="s">
        <v>10</v>
      </c>
      <c r="P7" s="31" t="s">
        <v>10</v>
      </c>
      <c r="Q7" s="31" t="s">
        <v>10</v>
      </c>
      <c r="R7" s="31"/>
      <c r="S7" s="31"/>
    </row>
    <row r="8" spans="1:19" s="15" customFormat="1" x14ac:dyDescent="0.25">
      <c r="A8" s="14"/>
      <c r="B8" s="1" t="s">
        <v>88</v>
      </c>
      <c r="C8" s="62">
        <v>16.600000000000001</v>
      </c>
      <c r="D8" s="31">
        <v>2023</v>
      </c>
      <c r="E8" s="31" t="s">
        <v>63</v>
      </c>
      <c r="F8" s="36">
        <v>19.7</v>
      </c>
      <c r="G8" s="31">
        <v>2024</v>
      </c>
      <c r="H8" s="31" t="s">
        <v>63</v>
      </c>
      <c r="I8" s="62">
        <v>4.3</v>
      </c>
      <c r="J8" s="31">
        <v>2024</v>
      </c>
      <c r="K8" s="31" t="s">
        <v>63</v>
      </c>
      <c r="L8" s="62">
        <v>4.8</v>
      </c>
      <c r="M8" s="31">
        <v>2023</v>
      </c>
      <c r="N8" s="31" t="s">
        <v>63</v>
      </c>
      <c r="O8" s="62">
        <v>5.2</v>
      </c>
      <c r="P8" s="31">
        <v>2023</v>
      </c>
      <c r="Q8" s="31" t="s">
        <v>63</v>
      </c>
      <c r="R8" s="31"/>
      <c r="S8" s="36"/>
    </row>
    <row r="9" spans="1:19" x14ac:dyDescent="0.25">
      <c r="A9" s="5"/>
      <c r="B9" s="13" t="s">
        <v>62</v>
      </c>
      <c r="C9" s="63">
        <v>19.100000000000001</v>
      </c>
      <c r="D9" s="18">
        <v>2023</v>
      </c>
      <c r="E9" s="18" t="s">
        <v>63</v>
      </c>
      <c r="F9" s="37">
        <v>22.9</v>
      </c>
      <c r="G9" s="18">
        <v>2024</v>
      </c>
      <c r="H9" s="18" t="s">
        <v>63</v>
      </c>
      <c r="I9" s="63">
        <v>5.4</v>
      </c>
      <c r="J9" s="18">
        <v>2024</v>
      </c>
      <c r="K9" s="18" t="s">
        <v>63</v>
      </c>
      <c r="L9" s="63">
        <v>5.6</v>
      </c>
      <c r="M9" s="18">
        <v>2023</v>
      </c>
      <c r="N9" s="18" t="s">
        <v>63</v>
      </c>
      <c r="O9" s="63">
        <v>4.9000000000000004</v>
      </c>
      <c r="P9" s="18">
        <v>2023</v>
      </c>
      <c r="Q9" s="18" t="s">
        <v>63</v>
      </c>
      <c r="R9" s="18"/>
      <c r="S9" s="37"/>
    </row>
    <row r="10" spans="1:19" x14ac:dyDescent="0.25">
      <c r="A10" s="5"/>
      <c r="B10" s="13" t="s">
        <v>64</v>
      </c>
      <c r="C10" s="63">
        <v>24.2</v>
      </c>
      <c r="D10" s="18">
        <v>2023</v>
      </c>
      <c r="E10" s="18" t="s">
        <v>63</v>
      </c>
      <c r="F10" s="37">
        <v>28.4</v>
      </c>
      <c r="G10" s="18">
        <v>2024</v>
      </c>
      <c r="H10" s="18" t="s">
        <v>63</v>
      </c>
      <c r="I10" s="63">
        <v>8.1999999999999993</v>
      </c>
      <c r="J10" s="18">
        <v>2024</v>
      </c>
      <c r="K10" s="18" t="s">
        <v>63</v>
      </c>
      <c r="L10" s="63">
        <v>6.8</v>
      </c>
      <c r="M10" s="18">
        <v>2023</v>
      </c>
      <c r="N10" s="18" t="s">
        <v>63</v>
      </c>
      <c r="O10" s="63">
        <v>5.9</v>
      </c>
      <c r="P10" s="18">
        <v>2023</v>
      </c>
      <c r="Q10" s="18" t="s">
        <v>63</v>
      </c>
      <c r="R10" s="18"/>
      <c r="S10" s="37"/>
    </row>
    <row r="11" spans="1:19" s="15" customFormat="1" x14ac:dyDescent="0.25">
      <c r="A11" s="14"/>
      <c r="B11" s="1" t="s">
        <v>89</v>
      </c>
      <c r="C11" s="62">
        <v>19.7</v>
      </c>
      <c r="D11" s="31">
        <v>2023</v>
      </c>
      <c r="E11" s="31" t="s">
        <v>63</v>
      </c>
      <c r="F11" s="36">
        <v>25.8</v>
      </c>
      <c r="G11" s="31">
        <v>2024</v>
      </c>
      <c r="H11" s="31" t="s">
        <v>63</v>
      </c>
      <c r="I11" s="62">
        <v>8.3000000000000007</v>
      </c>
      <c r="J11" s="31">
        <v>2024</v>
      </c>
      <c r="K11" s="31" t="s">
        <v>63</v>
      </c>
      <c r="L11" s="62">
        <v>8</v>
      </c>
      <c r="M11" s="31">
        <v>2023</v>
      </c>
      <c r="N11" s="31" t="s">
        <v>63</v>
      </c>
      <c r="O11" s="62">
        <v>5.4</v>
      </c>
      <c r="P11" s="31">
        <v>2023</v>
      </c>
      <c r="Q11" s="31" t="s">
        <v>63</v>
      </c>
      <c r="R11" s="31"/>
      <c r="S11" s="36"/>
    </row>
    <row r="12" spans="1:19" x14ac:dyDescent="0.25">
      <c r="A12" s="5"/>
      <c r="B12" s="13" t="s">
        <v>65</v>
      </c>
      <c r="C12" s="63">
        <v>24.6</v>
      </c>
      <c r="D12" s="18">
        <v>2023</v>
      </c>
      <c r="E12" s="18" t="s">
        <v>63</v>
      </c>
      <c r="F12" s="37">
        <v>31.2</v>
      </c>
      <c r="G12" s="18">
        <v>2024</v>
      </c>
      <c r="H12" s="18" t="s">
        <v>63</v>
      </c>
      <c r="I12" s="63">
        <v>10.8</v>
      </c>
      <c r="J12" s="18">
        <v>2024</v>
      </c>
      <c r="K12" s="18" t="s">
        <v>63</v>
      </c>
      <c r="L12" s="63">
        <v>10.4</v>
      </c>
      <c r="M12" s="18">
        <v>2023</v>
      </c>
      <c r="N12" s="18" t="s">
        <v>63</v>
      </c>
      <c r="O12" s="63">
        <v>5.5</v>
      </c>
      <c r="P12" s="18">
        <v>2023</v>
      </c>
      <c r="Q12" s="18" t="s">
        <v>63</v>
      </c>
      <c r="R12" s="18"/>
      <c r="S12" s="37"/>
    </row>
    <row r="13" spans="1:19" s="15" customFormat="1" x14ac:dyDescent="0.25">
      <c r="A13" s="14"/>
      <c r="B13" s="1" t="s">
        <v>90</v>
      </c>
      <c r="C13" s="62">
        <v>15.9</v>
      </c>
      <c r="D13" s="31">
        <v>2023</v>
      </c>
      <c r="E13" s="31" t="s">
        <v>63</v>
      </c>
      <c r="F13" s="36">
        <v>20.5</v>
      </c>
      <c r="G13" s="31">
        <v>2024</v>
      </c>
      <c r="H13" s="31" t="s">
        <v>63</v>
      </c>
      <c r="I13" s="62">
        <v>6.6</v>
      </c>
      <c r="J13" s="31">
        <v>2024</v>
      </c>
      <c r="K13" s="31" t="s">
        <v>63</v>
      </c>
      <c r="L13" s="62">
        <v>8.6999999999999993</v>
      </c>
      <c r="M13" s="31">
        <v>2023</v>
      </c>
      <c r="N13" s="31" t="s">
        <v>63</v>
      </c>
      <c r="O13" s="62">
        <v>4.7</v>
      </c>
      <c r="P13" s="31">
        <v>2023</v>
      </c>
      <c r="Q13" s="31" t="s">
        <v>63</v>
      </c>
      <c r="R13" s="54"/>
      <c r="S13" s="31"/>
    </row>
    <row r="14" spans="1:19" x14ac:dyDescent="0.25">
      <c r="A14" s="5"/>
      <c r="B14" s="13" t="s">
        <v>66</v>
      </c>
      <c r="C14" s="117">
        <v>33.299999999999997</v>
      </c>
      <c r="D14" s="118">
        <v>2023</v>
      </c>
      <c r="E14" s="18" t="s">
        <v>63</v>
      </c>
      <c r="F14" s="119">
        <v>39.4</v>
      </c>
      <c r="G14" s="18">
        <v>2024</v>
      </c>
      <c r="H14" s="18" t="s">
        <v>63</v>
      </c>
      <c r="I14" s="37">
        <v>12.9</v>
      </c>
      <c r="J14" s="18">
        <v>2024</v>
      </c>
      <c r="K14" s="18" t="s">
        <v>63</v>
      </c>
      <c r="L14" s="37">
        <v>23.5</v>
      </c>
      <c r="M14" s="18">
        <v>2023</v>
      </c>
      <c r="N14" s="18" t="s">
        <v>63</v>
      </c>
      <c r="O14" s="37" t="s">
        <v>10</v>
      </c>
      <c r="P14" s="18" t="s">
        <v>10</v>
      </c>
      <c r="Q14" s="18" t="s">
        <v>10</v>
      </c>
      <c r="R14" s="55"/>
      <c r="S14" s="18"/>
    </row>
    <row r="15" spans="1:19" x14ac:dyDescent="0.25">
      <c r="A15" s="5"/>
      <c r="B15" s="13" t="s">
        <v>67</v>
      </c>
      <c r="C15" s="117">
        <v>53.3</v>
      </c>
      <c r="D15" s="118">
        <v>2023</v>
      </c>
      <c r="E15" s="18" t="s">
        <v>63</v>
      </c>
      <c r="F15" s="37">
        <v>59.5</v>
      </c>
      <c r="G15" s="18">
        <v>2024</v>
      </c>
      <c r="H15" s="18" t="s">
        <v>63</v>
      </c>
      <c r="I15" s="37">
        <v>19.8</v>
      </c>
      <c r="J15" s="18">
        <v>2024</v>
      </c>
      <c r="K15" s="18" t="s">
        <v>63</v>
      </c>
      <c r="L15" s="37">
        <v>35.4</v>
      </c>
      <c r="M15" s="18">
        <v>2023</v>
      </c>
      <c r="N15" s="18" t="s">
        <v>63</v>
      </c>
      <c r="O15" s="37" t="s">
        <v>10</v>
      </c>
      <c r="P15" s="18" t="s">
        <v>10</v>
      </c>
      <c r="Q15" s="18" t="s">
        <v>10</v>
      </c>
      <c r="R15" s="60"/>
      <c r="S15" s="18"/>
    </row>
    <row r="16" spans="1:19" x14ac:dyDescent="0.25">
      <c r="A16" s="5"/>
      <c r="B16" s="13" t="s">
        <v>69</v>
      </c>
      <c r="C16" s="117">
        <v>23.9</v>
      </c>
      <c r="D16" s="118">
        <v>2023</v>
      </c>
      <c r="E16" s="18" t="s">
        <v>63</v>
      </c>
      <c r="F16" s="37">
        <v>30.1</v>
      </c>
      <c r="G16" s="18">
        <v>2024</v>
      </c>
      <c r="H16" s="18" t="s">
        <v>63</v>
      </c>
      <c r="I16" s="37">
        <v>10.1</v>
      </c>
      <c r="J16" s="18">
        <v>2024</v>
      </c>
      <c r="K16" s="18" t="s">
        <v>63</v>
      </c>
      <c r="L16" s="37">
        <v>15.7</v>
      </c>
      <c r="M16" s="18">
        <v>2023</v>
      </c>
      <c r="N16" s="18" t="s">
        <v>63</v>
      </c>
      <c r="O16" s="37" t="s">
        <v>10</v>
      </c>
      <c r="P16" s="18" t="s">
        <v>10</v>
      </c>
      <c r="Q16" s="18" t="s">
        <v>10</v>
      </c>
      <c r="R16" s="60"/>
      <c r="S16" s="18"/>
    </row>
    <row r="17" spans="1:19" x14ac:dyDescent="0.25">
      <c r="A17" s="5"/>
      <c r="B17" s="13" t="s">
        <v>70</v>
      </c>
      <c r="C17" s="117" t="s">
        <v>10</v>
      </c>
      <c r="D17" s="118" t="s">
        <v>10</v>
      </c>
      <c r="E17" s="118" t="s">
        <v>10</v>
      </c>
      <c r="F17" s="37" t="s">
        <v>10</v>
      </c>
      <c r="G17" s="18" t="s">
        <v>10</v>
      </c>
      <c r="H17" s="18" t="s">
        <v>10</v>
      </c>
      <c r="I17" s="37" t="s">
        <v>10</v>
      </c>
      <c r="J17" s="18" t="s">
        <v>10</v>
      </c>
      <c r="K17" s="18" t="s">
        <v>10</v>
      </c>
      <c r="L17" s="37" t="s">
        <v>10</v>
      </c>
      <c r="M17" s="18" t="s">
        <v>10</v>
      </c>
      <c r="N17" s="18" t="s">
        <v>10</v>
      </c>
      <c r="O17" s="37" t="s">
        <v>10</v>
      </c>
      <c r="P17" s="18" t="s">
        <v>10</v>
      </c>
      <c r="Q17" s="18" t="s">
        <v>10</v>
      </c>
      <c r="R17" s="60"/>
      <c r="S17" s="18"/>
    </row>
    <row r="18" spans="1:19" x14ac:dyDescent="0.25">
      <c r="A18" s="5"/>
      <c r="B18" s="13" t="s">
        <v>71</v>
      </c>
      <c r="C18" s="117">
        <v>32.799999999999997</v>
      </c>
      <c r="D18" s="118">
        <v>2023</v>
      </c>
      <c r="E18" s="18" t="s">
        <v>63</v>
      </c>
      <c r="F18" s="37">
        <v>39.4</v>
      </c>
      <c r="G18" s="18">
        <v>2024</v>
      </c>
      <c r="H18" s="18" t="s">
        <v>63</v>
      </c>
      <c r="I18" s="37">
        <v>12.9</v>
      </c>
      <c r="J18" s="18">
        <v>2024</v>
      </c>
      <c r="K18" s="18" t="s">
        <v>63</v>
      </c>
      <c r="L18" s="37">
        <v>21.9</v>
      </c>
      <c r="M18" s="18">
        <v>2023</v>
      </c>
      <c r="N18" s="18" t="s">
        <v>63</v>
      </c>
      <c r="O18" s="37" t="s">
        <v>10</v>
      </c>
      <c r="P18" s="18" t="s">
        <v>10</v>
      </c>
      <c r="Q18" s="18" t="s">
        <v>10</v>
      </c>
      <c r="R18" s="60"/>
      <c r="S18" s="18"/>
    </row>
    <row r="19" spans="1:19" ht="5.25" customHeight="1" x14ac:dyDescent="0.25">
      <c r="I19" s="3"/>
      <c r="L19" s="3"/>
      <c r="O19" s="3"/>
    </row>
    <row r="20" spans="1:19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9" s="3" customFormat="1" ht="6.75" customHeight="1" x14ac:dyDescent="0.25">
      <c r="I21"/>
    </row>
    <row r="22" spans="1:19" ht="15" customHeight="1" x14ac:dyDescent="0.25">
      <c r="B22" s="167" t="s">
        <v>73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</row>
    <row r="23" spans="1:19" x14ac:dyDescent="0.25">
      <c r="B23" s="166" t="s">
        <v>261</v>
      </c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</row>
    <row r="25" spans="1:19" x14ac:dyDescent="0.25">
      <c r="J25" s="94"/>
    </row>
  </sheetData>
  <mergeCells count="9">
    <mergeCell ref="L4:N4"/>
    <mergeCell ref="B23:Q23"/>
    <mergeCell ref="B1:Q1"/>
    <mergeCell ref="I4:K4"/>
    <mergeCell ref="C4:E4"/>
    <mergeCell ref="O4:Q4"/>
    <mergeCell ref="C2:H2"/>
    <mergeCell ref="F4:H4"/>
    <mergeCell ref="B22:N22"/>
  </mergeCells>
  <hyperlinks>
    <hyperlink ref="S2" location="Índice!A1" tooltip="(voltar ao índice)" display="(voltar ao índice)" xr:uid="{C47F9E18-6057-4EE8-AF1E-B93E2DE95F5C}"/>
  </hyperlinks>
  <printOptions horizontalCentered="1"/>
  <pageMargins left="0.27559055118110237" right="0.27559055118110237" top="0.6692913385826772" bottom="0.47244094488188981" header="0" footer="0"/>
  <pageSetup paperSize="9"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5">
    <pageSetUpPr fitToPage="1"/>
  </sheetPr>
  <dimension ref="A1:Z23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Z2" sqref="Z2"/>
    </sheetView>
  </sheetViews>
  <sheetFormatPr defaultRowHeight="15" x14ac:dyDescent="0.25"/>
  <cols>
    <col min="1" max="1" width="6.7109375" customWidth="1"/>
    <col min="2" max="2" width="16.85546875" customWidth="1"/>
    <col min="3" max="24" width="9.140625" customWidth="1"/>
    <col min="25" max="25" width="6.7109375" customWidth="1"/>
    <col min="26" max="26" width="14" bestFit="1" customWidth="1"/>
  </cols>
  <sheetData>
    <row r="1" spans="1:26" x14ac:dyDescent="0.25">
      <c r="B1" s="145" t="s">
        <v>105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</row>
    <row r="2" spans="1:26" x14ac:dyDescent="0.25"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27"/>
      <c r="Z2" s="45" t="s">
        <v>233</v>
      </c>
    </row>
    <row r="3" spans="1:26" ht="15" customHeight="1" x14ac:dyDescent="0.25"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0.25" customHeight="1" x14ac:dyDescent="0.25">
      <c r="B4" s="2"/>
      <c r="C4" s="150" t="s">
        <v>106</v>
      </c>
      <c r="D4" s="151"/>
      <c r="E4" s="152"/>
      <c r="F4" s="150" t="s">
        <v>107</v>
      </c>
      <c r="G4" s="151"/>
      <c r="H4" s="152"/>
      <c r="I4" s="150" t="s">
        <v>213</v>
      </c>
      <c r="J4" s="151"/>
      <c r="K4" s="152"/>
      <c r="L4" s="150" t="s">
        <v>214</v>
      </c>
      <c r="M4" s="151"/>
      <c r="N4" s="152"/>
      <c r="O4" s="150" t="s">
        <v>108</v>
      </c>
      <c r="P4" s="151"/>
      <c r="Q4" s="152"/>
      <c r="R4" s="153" t="s">
        <v>109</v>
      </c>
      <c r="S4" s="154"/>
      <c r="T4" s="154"/>
      <c r="U4" s="154"/>
      <c r="V4" s="154"/>
      <c r="W4" s="154"/>
      <c r="X4" s="154"/>
    </row>
    <row r="5" spans="1:26" ht="19.5" customHeight="1" x14ac:dyDescent="0.25">
      <c r="B5" s="7"/>
      <c r="C5" s="153"/>
      <c r="D5" s="154"/>
      <c r="E5" s="155"/>
      <c r="F5" s="153"/>
      <c r="G5" s="154"/>
      <c r="H5" s="155"/>
      <c r="I5" s="153"/>
      <c r="J5" s="154"/>
      <c r="K5" s="155"/>
      <c r="L5" s="153"/>
      <c r="M5" s="154"/>
      <c r="N5" s="155"/>
      <c r="O5" s="153"/>
      <c r="P5" s="154"/>
      <c r="Q5" s="155"/>
      <c r="R5" s="168" t="s">
        <v>110</v>
      </c>
      <c r="S5" s="169"/>
      <c r="T5" s="168" t="s">
        <v>111</v>
      </c>
      <c r="U5" s="169"/>
      <c r="V5" s="168" t="s">
        <v>112</v>
      </c>
      <c r="W5" s="169"/>
      <c r="X5" s="168" t="s">
        <v>58</v>
      </c>
    </row>
    <row r="6" spans="1:26" ht="24.75" customHeight="1" x14ac:dyDescent="0.25">
      <c r="B6" s="7"/>
      <c r="C6" s="46" t="s">
        <v>288</v>
      </c>
      <c r="D6" s="46" t="s">
        <v>57</v>
      </c>
      <c r="E6" s="46" t="s">
        <v>58</v>
      </c>
      <c r="F6" s="46" t="s">
        <v>85</v>
      </c>
      <c r="G6" s="46" t="s">
        <v>57</v>
      </c>
      <c r="H6" s="46" t="s">
        <v>58</v>
      </c>
      <c r="I6" s="46" t="s">
        <v>85</v>
      </c>
      <c r="J6" s="46" t="s">
        <v>57</v>
      </c>
      <c r="K6" s="46" t="s">
        <v>58</v>
      </c>
      <c r="L6" s="46" t="s">
        <v>85</v>
      </c>
      <c r="M6" s="46" t="s">
        <v>57</v>
      </c>
      <c r="N6" s="46" t="s">
        <v>58</v>
      </c>
      <c r="O6" s="46" t="s">
        <v>85</v>
      </c>
      <c r="P6" s="46" t="s">
        <v>57</v>
      </c>
      <c r="Q6" s="46" t="s">
        <v>58</v>
      </c>
      <c r="R6" s="46" t="s">
        <v>85</v>
      </c>
      <c r="S6" s="46" t="s">
        <v>57</v>
      </c>
      <c r="T6" s="46" t="s">
        <v>85</v>
      </c>
      <c r="U6" s="46" t="s">
        <v>57</v>
      </c>
      <c r="V6" s="46" t="s">
        <v>85</v>
      </c>
      <c r="W6" s="46" t="s">
        <v>57</v>
      </c>
      <c r="X6" s="150"/>
    </row>
    <row r="7" spans="1:26" ht="5.25" customHeight="1" x14ac:dyDescent="0.25">
      <c r="B7" s="42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93"/>
      <c r="S7" s="93"/>
      <c r="T7" s="93"/>
      <c r="U7" s="93"/>
      <c r="V7" s="93"/>
      <c r="W7" s="93"/>
      <c r="X7" s="101"/>
    </row>
    <row r="8" spans="1:26" ht="16.5" customHeight="1" x14ac:dyDescent="0.25">
      <c r="A8" s="5"/>
      <c r="B8" s="1" t="s">
        <v>87</v>
      </c>
      <c r="C8" s="29">
        <v>38100</v>
      </c>
      <c r="D8" s="30">
        <v>2023</v>
      </c>
      <c r="E8" s="30" t="s">
        <v>63</v>
      </c>
      <c r="F8" s="64">
        <v>100</v>
      </c>
      <c r="G8" s="30">
        <v>2023</v>
      </c>
      <c r="H8" s="30" t="s">
        <v>63</v>
      </c>
      <c r="I8" s="59">
        <v>6.5</v>
      </c>
      <c r="J8" s="30">
        <v>2023</v>
      </c>
      <c r="K8" s="30" t="s">
        <v>63</v>
      </c>
      <c r="L8" s="59">
        <v>0.4</v>
      </c>
      <c r="M8" s="30">
        <v>2023</v>
      </c>
      <c r="N8" s="30" t="s">
        <v>63</v>
      </c>
      <c r="O8" s="59">
        <v>0.7</v>
      </c>
      <c r="P8" s="30">
        <v>2023</v>
      </c>
      <c r="Q8" s="30" t="s">
        <v>63</v>
      </c>
      <c r="R8" s="62">
        <v>1.8</v>
      </c>
      <c r="S8" s="31">
        <v>2023</v>
      </c>
      <c r="T8" s="62">
        <v>25.7</v>
      </c>
      <c r="U8" s="31">
        <v>2023</v>
      </c>
      <c r="V8" s="62">
        <v>72.5</v>
      </c>
      <c r="W8" s="31">
        <v>2023</v>
      </c>
      <c r="X8" s="65" t="s">
        <v>63</v>
      </c>
      <c r="Z8" s="94"/>
    </row>
    <row r="9" spans="1:26" x14ac:dyDescent="0.25">
      <c r="A9" s="5"/>
      <c r="B9" s="1" t="s">
        <v>88</v>
      </c>
      <c r="C9" s="29">
        <v>30700</v>
      </c>
      <c r="D9" s="30">
        <v>2023</v>
      </c>
      <c r="E9" s="30" t="s">
        <v>63</v>
      </c>
      <c r="F9" s="64">
        <v>81</v>
      </c>
      <c r="G9" s="30">
        <v>2023</v>
      </c>
      <c r="H9" s="30" t="s">
        <v>63</v>
      </c>
      <c r="I9" s="59">
        <v>9.6</v>
      </c>
      <c r="J9" s="30">
        <v>2023</v>
      </c>
      <c r="K9" s="30" t="s">
        <v>63</v>
      </c>
      <c r="L9" s="59">
        <v>2.5</v>
      </c>
      <c r="M9" s="30">
        <v>2023</v>
      </c>
      <c r="N9" s="30" t="s">
        <v>63</v>
      </c>
      <c r="O9" s="59">
        <v>2.6</v>
      </c>
      <c r="P9" s="30">
        <v>2023</v>
      </c>
      <c r="Q9" s="30" t="s">
        <v>63</v>
      </c>
      <c r="R9" s="62">
        <v>2.4</v>
      </c>
      <c r="S9" s="31">
        <v>2023</v>
      </c>
      <c r="T9" s="62">
        <v>20.9</v>
      </c>
      <c r="U9" s="114">
        <v>2023</v>
      </c>
      <c r="V9" s="62">
        <v>76.7</v>
      </c>
      <c r="W9" s="114">
        <v>2023</v>
      </c>
      <c r="X9" s="65" t="s">
        <v>63</v>
      </c>
      <c r="Z9" s="94"/>
    </row>
    <row r="10" spans="1:26" x14ac:dyDescent="0.25">
      <c r="A10" s="5"/>
      <c r="B10" s="13" t="s">
        <v>62</v>
      </c>
      <c r="C10" s="19">
        <v>33300</v>
      </c>
      <c r="D10" s="20">
        <v>2023</v>
      </c>
      <c r="E10" s="20" t="s">
        <v>63</v>
      </c>
      <c r="F10" s="66">
        <v>87</v>
      </c>
      <c r="G10" s="20">
        <v>2023</v>
      </c>
      <c r="H10" s="18" t="s">
        <v>63</v>
      </c>
      <c r="I10" s="60">
        <v>11.5</v>
      </c>
      <c r="J10" s="20">
        <v>2023</v>
      </c>
      <c r="K10" s="18" t="s">
        <v>63</v>
      </c>
      <c r="L10" s="60">
        <v>4.5</v>
      </c>
      <c r="M10" s="20">
        <v>2023</v>
      </c>
      <c r="N10" s="18" t="s">
        <v>63</v>
      </c>
      <c r="O10" s="60">
        <v>4.5</v>
      </c>
      <c r="P10" s="20">
        <v>2023</v>
      </c>
      <c r="Q10" s="18" t="s">
        <v>63</v>
      </c>
      <c r="R10" s="63">
        <v>1.6</v>
      </c>
      <c r="S10" s="18">
        <v>2023</v>
      </c>
      <c r="T10" s="63">
        <v>11.1</v>
      </c>
      <c r="U10" s="115">
        <v>2023</v>
      </c>
      <c r="V10" s="63">
        <v>87.3</v>
      </c>
      <c r="W10" s="115">
        <v>2023</v>
      </c>
      <c r="X10" s="116" t="s">
        <v>63</v>
      </c>
      <c r="Z10" s="94"/>
    </row>
    <row r="11" spans="1:26" x14ac:dyDescent="0.25">
      <c r="A11" s="5"/>
      <c r="B11" s="13" t="s">
        <v>64</v>
      </c>
      <c r="C11" s="19">
        <v>27100</v>
      </c>
      <c r="D11" s="20">
        <v>2023</v>
      </c>
      <c r="E11" s="20" t="s">
        <v>63</v>
      </c>
      <c r="F11" s="66">
        <v>71</v>
      </c>
      <c r="G11" s="20">
        <v>2023</v>
      </c>
      <c r="H11" s="18" t="s">
        <v>63</v>
      </c>
      <c r="I11" s="60">
        <v>10.6</v>
      </c>
      <c r="J11" s="20">
        <v>2023</v>
      </c>
      <c r="K11" s="18" t="s">
        <v>63</v>
      </c>
      <c r="L11" s="60">
        <v>3.4</v>
      </c>
      <c r="M11" s="20">
        <v>2023</v>
      </c>
      <c r="N11" s="18" t="s">
        <v>63</v>
      </c>
      <c r="O11" s="60">
        <v>3.5</v>
      </c>
      <c r="P11" s="20">
        <v>2023</v>
      </c>
      <c r="Q11" s="18" t="s">
        <v>63</v>
      </c>
      <c r="R11" s="63">
        <v>6.3</v>
      </c>
      <c r="S11" s="18">
        <v>2023</v>
      </c>
      <c r="T11" s="63">
        <v>12.4</v>
      </c>
      <c r="U11" s="115">
        <v>2023</v>
      </c>
      <c r="V11" s="63">
        <v>81.400000000000006</v>
      </c>
      <c r="W11" s="115">
        <v>2023</v>
      </c>
      <c r="X11" s="116" t="s">
        <v>63</v>
      </c>
      <c r="Z11" s="94"/>
    </row>
    <row r="12" spans="1:26" x14ac:dyDescent="0.25">
      <c r="A12" s="5"/>
      <c r="B12" s="1" t="s">
        <v>89</v>
      </c>
      <c r="C12" s="29">
        <v>34500</v>
      </c>
      <c r="D12" s="30">
        <v>2023</v>
      </c>
      <c r="E12" s="30" t="s">
        <v>63</v>
      </c>
      <c r="F12" s="64">
        <v>91</v>
      </c>
      <c r="G12" s="30">
        <v>2023</v>
      </c>
      <c r="H12" s="30" t="s">
        <v>63</v>
      </c>
      <c r="I12" s="59">
        <v>9.1</v>
      </c>
      <c r="J12" s="30">
        <v>2023</v>
      </c>
      <c r="K12" s="30" t="s">
        <v>63</v>
      </c>
      <c r="L12" s="59">
        <v>2.7</v>
      </c>
      <c r="M12" s="30">
        <v>2023</v>
      </c>
      <c r="N12" s="30" t="s">
        <v>63</v>
      </c>
      <c r="O12" s="59">
        <v>2.9</v>
      </c>
      <c r="P12" s="30">
        <v>2023</v>
      </c>
      <c r="Q12" s="30" t="s">
        <v>63</v>
      </c>
      <c r="R12" s="62">
        <v>2.7</v>
      </c>
      <c r="S12" s="31">
        <v>2023</v>
      </c>
      <c r="T12" s="62">
        <v>22</v>
      </c>
      <c r="U12" s="31">
        <v>2023</v>
      </c>
      <c r="V12" s="62">
        <v>75.2</v>
      </c>
      <c r="W12" s="31">
        <v>2023</v>
      </c>
      <c r="X12" s="65" t="s">
        <v>63</v>
      </c>
      <c r="Z12" s="94"/>
    </row>
    <row r="13" spans="1:26" x14ac:dyDescent="0.25">
      <c r="A13" s="5"/>
      <c r="B13" s="13" t="s">
        <v>65</v>
      </c>
      <c r="C13" s="19">
        <v>27100</v>
      </c>
      <c r="D13" s="20">
        <v>2023</v>
      </c>
      <c r="E13" s="20" t="s">
        <v>63</v>
      </c>
      <c r="F13" s="66">
        <v>71</v>
      </c>
      <c r="G13" s="20">
        <v>2023</v>
      </c>
      <c r="H13" s="18" t="s">
        <v>63</v>
      </c>
      <c r="I13" s="60">
        <v>11.6</v>
      </c>
      <c r="J13" s="20">
        <v>2023</v>
      </c>
      <c r="K13" s="18" t="s">
        <v>63</v>
      </c>
      <c r="L13" s="60">
        <v>5.0999999999999996</v>
      </c>
      <c r="M13" s="20">
        <v>2023</v>
      </c>
      <c r="N13" s="18" t="s">
        <v>63</v>
      </c>
      <c r="O13" s="60">
        <v>4.5</v>
      </c>
      <c r="P13" s="20">
        <v>2023</v>
      </c>
      <c r="Q13" s="18" t="s">
        <v>63</v>
      </c>
      <c r="R13" s="63">
        <v>1.8</v>
      </c>
      <c r="S13" s="18">
        <v>2023</v>
      </c>
      <c r="T13" s="63">
        <v>11.7</v>
      </c>
      <c r="U13" s="18">
        <v>2023</v>
      </c>
      <c r="V13" s="63">
        <v>86.5</v>
      </c>
      <c r="W13" s="18">
        <v>2023</v>
      </c>
      <c r="X13" s="116" t="s">
        <v>63</v>
      </c>
      <c r="Z13" s="94"/>
    </row>
    <row r="14" spans="1:26" x14ac:dyDescent="0.25">
      <c r="A14" s="5"/>
      <c r="B14" s="1" t="s">
        <v>90</v>
      </c>
      <c r="C14" s="29">
        <v>37800</v>
      </c>
      <c r="D14" s="30">
        <v>2023</v>
      </c>
      <c r="E14" s="30" t="s">
        <v>63</v>
      </c>
      <c r="F14" s="64">
        <v>99</v>
      </c>
      <c r="G14" s="30">
        <v>2023</v>
      </c>
      <c r="H14" s="30" t="s">
        <v>63</v>
      </c>
      <c r="I14" s="59">
        <v>6.3</v>
      </c>
      <c r="J14" s="30">
        <v>2023</v>
      </c>
      <c r="K14" s="30" t="s">
        <v>63</v>
      </c>
      <c r="L14" s="59">
        <v>0.9</v>
      </c>
      <c r="M14" s="30">
        <v>2023</v>
      </c>
      <c r="N14" s="30" t="s">
        <v>63</v>
      </c>
      <c r="O14" s="59">
        <v>1.4</v>
      </c>
      <c r="P14" s="30">
        <v>2023</v>
      </c>
      <c r="Q14" s="30" t="s">
        <v>63</v>
      </c>
      <c r="R14" s="62">
        <v>2</v>
      </c>
      <c r="S14" s="31">
        <v>2022</v>
      </c>
      <c r="T14" s="62">
        <v>18.100000000000001</v>
      </c>
      <c r="U14" s="31">
        <v>2022</v>
      </c>
      <c r="V14" s="62">
        <v>79.900000000000006</v>
      </c>
      <c r="W14" s="31">
        <v>2022</v>
      </c>
      <c r="X14" s="65" t="s">
        <v>63</v>
      </c>
      <c r="Z14" s="94"/>
    </row>
    <row r="15" spans="1:26" x14ac:dyDescent="0.25">
      <c r="A15" s="5"/>
      <c r="B15" s="13" t="s">
        <v>66</v>
      </c>
      <c r="C15" s="19">
        <v>25000</v>
      </c>
      <c r="D15" s="20">
        <v>2023</v>
      </c>
      <c r="E15" s="20" t="s">
        <v>63</v>
      </c>
      <c r="F15" s="66">
        <v>66</v>
      </c>
      <c r="G15" s="20">
        <v>2023</v>
      </c>
      <c r="H15" s="18" t="s">
        <v>63</v>
      </c>
      <c r="I15" s="60">
        <v>3.4</v>
      </c>
      <c r="J15" s="20">
        <v>2023</v>
      </c>
      <c r="K15" s="18" t="s">
        <v>63</v>
      </c>
      <c r="L15" s="60">
        <v>-0.7</v>
      </c>
      <c r="M15" s="20">
        <v>2023</v>
      </c>
      <c r="N15" s="18" t="s">
        <v>63</v>
      </c>
      <c r="O15" s="60">
        <v>-0.2</v>
      </c>
      <c r="P15" s="20">
        <v>2023</v>
      </c>
      <c r="Q15" s="18" t="s">
        <v>63</v>
      </c>
      <c r="R15" s="63">
        <v>1.6</v>
      </c>
      <c r="S15" s="18">
        <v>2022</v>
      </c>
      <c r="T15" s="63">
        <v>13.8</v>
      </c>
      <c r="U15" s="18">
        <v>2022</v>
      </c>
      <c r="V15" s="63">
        <v>84.6</v>
      </c>
      <c r="W15" s="18">
        <v>2022</v>
      </c>
      <c r="X15" s="116" t="s">
        <v>63</v>
      </c>
      <c r="Z15" s="94"/>
    </row>
    <row r="16" spans="1:26" x14ac:dyDescent="0.25">
      <c r="A16" s="5"/>
      <c r="B16" s="13" t="s">
        <v>67</v>
      </c>
      <c r="C16" s="19">
        <v>16200</v>
      </c>
      <c r="D16" s="20">
        <v>2023</v>
      </c>
      <c r="E16" s="20" t="s">
        <v>63</v>
      </c>
      <c r="F16" s="66">
        <v>42</v>
      </c>
      <c r="G16" s="20">
        <v>2023</v>
      </c>
      <c r="H16" s="18" t="s">
        <v>63</v>
      </c>
      <c r="I16" s="60">
        <v>-1.3</v>
      </c>
      <c r="J16" s="20">
        <v>2023</v>
      </c>
      <c r="K16" s="18" t="s">
        <v>63</v>
      </c>
      <c r="L16" s="60">
        <v>-3</v>
      </c>
      <c r="M16" s="20">
        <v>2023</v>
      </c>
      <c r="N16" s="18" t="s">
        <v>63</v>
      </c>
      <c r="O16" s="60">
        <v>-2.8</v>
      </c>
      <c r="P16" s="20">
        <v>2023</v>
      </c>
      <c r="Q16" s="18" t="s">
        <v>63</v>
      </c>
      <c r="R16" s="63">
        <v>3.8</v>
      </c>
      <c r="S16" s="18">
        <v>2022</v>
      </c>
      <c r="T16" s="63">
        <v>16.2</v>
      </c>
      <c r="U16" s="18">
        <v>2022</v>
      </c>
      <c r="V16" s="63">
        <v>80</v>
      </c>
      <c r="W16" s="18">
        <v>2022</v>
      </c>
      <c r="X16" s="116" t="s">
        <v>63</v>
      </c>
      <c r="Z16" s="94"/>
    </row>
    <row r="17" spans="1:26" x14ac:dyDescent="0.25">
      <c r="A17" s="5"/>
      <c r="B17" s="13" t="s">
        <v>69</v>
      </c>
      <c r="C17" s="19">
        <v>26200</v>
      </c>
      <c r="D17" s="20">
        <v>2023</v>
      </c>
      <c r="E17" s="20" t="s">
        <v>63</v>
      </c>
      <c r="F17" s="66">
        <v>69</v>
      </c>
      <c r="G17" s="20">
        <v>2023</v>
      </c>
      <c r="H17" s="18" t="s">
        <v>63</v>
      </c>
      <c r="I17" s="60">
        <v>3.7</v>
      </c>
      <c r="J17" s="20">
        <v>2023</v>
      </c>
      <c r="K17" s="18" t="s">
        <v>63</v>
      </c>
      <c r="L17" s="60">
        <v>0.4</v>
      </c>
      <c r="M17" s="20">
        <v>2023</v>
      </c>
      <c r="N17" s="18" t="s">
        <v>63</v>
      </c>
      <c r="O17" s="60">
        <v>-0.3</v>
      </c>
      <c r="P17" s="20">
        <v>2023</v>
      </c>
      <c r="Q17" s="18" t="s">
        <v>63</v>
      </c>
      <c r="R17" s="63">
        <v>2.2999999999999998</v>
      </c>
      <c r="S17" s="18">
        <v>2022</v>
      </c>
      <c r="T17" s="63">
        <v>12.4</v>
      </c>
      <c r="U17" s="18">
        <v>2022</v>
      </c>
      <c r="V17" s="63">
        <v>85.2</v>
      </c>
      <c r="W17" s="18">
        <v>2022</v>
      </c>
      <c r="X17" s="116" t="s">
        <v>63</v>
      </c>
      <c r="Z17" s="94"/>
    </row>
    <row r="18" spans="1:26" x14ac:dyDescent="0.25">
      <c r="A18" s="5"/>
      <c r="B18" s="13" t="s">
        <v>70</v>
      </c>
      <c r="C18" s="19">
        <v>10500</v>
      </c>
      <c r="D18" s="20">
        <v>2023</v>
      </c>
      <c r="E18" s="20" t="s">
        <v>63</v>
      </c>
      <c r="F18" s="66">
        <v>28</v>
      </c>
      <c r="G18" s="20">
        <v>2023</v>
      </c>
      <c r="H18" s="18" t="s">
        <v>63</v>
      </c>
      <c r="I18" s="60">
        <v>5.8</v>
      </c>
      <c r="J18" s="20">
        <v>2023</v>
      </c>
      <c r="K18" s="18" t="s">
        <v>63</v>
      </c>
      <c r="L18" s="60">
        <v>3.7</v>
      </c>
      <c r="M18" s="20">
        <v>2023</v>
      </c>
      <c r="N18" s="18" t="s">
        <v>63</v>
      </c>
      <c r="O18" s="60">
        <v>3.7</v>
      </c>
      <c r="P18" s="20">
        <v>2023</v>
      </c>
      <c r="Q18" s="18" t="s">
        <v>63</v>
      </c>
      <c r="R18" s="63">
        <v>3.8</v>
      </c>
      <c r="S18" s="18">
        <v>2022</v>
      </c>
      <c r="T18" s="63">
        <v>10.199999999999999</v>
      </c>
      <c r="U18" s="18">
        <v>2022</v>
      </c>
      <c r="V18" s="63">
        <v>86.1</v>
      </c>
      <c r="W18" s="18">
        <v>2022</v>
      </c>
      <c r="X18" s="116" t="s">
        <v>63</v>
      </c>
      <c r="Z18" s="94"/>
    </row>
    <row r="19" spans="1:26" x14ac:dyDescent="0.25">
      <c r="A19" s="5"/>
      <c r="B19" s="13" t="s">
        <v>71</v>
      </c>
      <c r="C19" s="19">
        <v>24000</v>
      </c>
      <c r="D19" s="20">
        <v>2023</v>
      </c>
      <c r="E19" s="20" t="s">
        <v>63</v>
      </c>
      <c r="F19" s="66">
        <v>63</v>
      </c>
      <c r="G19" s="20">
        <v>2023</v>
      </c>
      <c r="H19" s="18" t="s">
        <v>63</v>
      </c>
      <c r="I19" s="60">
        <v>5.4</v>
      </c>
      <c r="J19" s="20">
        <v>2023</v>
      </c>
      <c r="K19" s="18" t="s">
        <v>63</v>
      </c>
      <c r="L19" s="60">
        <v>1.7</v>
      </c>
      <c r="M19" s="20">
        <v>2023</v>
      </c>
      <c r="N19" s="18" t="s">
        <v>63</v>
      </c>
      <c r="O19" s="60">
        <v>1.7</v>
      </c>
      <c r="P19" s="20">
        <v>2023</v>
      </c>
      <c r="Q19" s="18" t="s">
        <v>63</v>
      </c>
      <c r="R19" s="63">
        <v>2</v>
      </c>
      <c r="S19" s="18">
        <v>2022</v>
      </c>
      <c r="T19" s="63">
        <v>11.8</v>
      </c>
      <c r="U19" s="18">
        <v>2022</v>
      </c>
      <c r="V19" s="63">
        <v>86.2</v>
      </c>
      <c r="W19" s="18">
        <v>2022</v>
      </c>
      <c r="X19" s="116" t="s">
        <v>63</v>
      </c>
      <c r="Z19" s="94"/>
    </row>
    <row r="20" spans="1:26" ht="5.25" customHeight="1" x14ac:dyDescent="0.25">
      <c r="A20" s="5"/>
      <c r="B20" s="13"/>
      <c r="C20" s="19"/>
      <c r="D20" s="20"/>
      <c r="E20" s="20"/>
      <c r="F20" s="32"/>
      <c r="G20" s="20"/>
      <c r="H20" s="18"/>
      <c r="I20" s="33"/>
      <c r="J20" s="20"/>
      <c r="K20" s="18"/>
      <c r="L20" s="33"/>
      <c r="M20" s="20"/>
      <c r="N20" s="18"/>
      <c r="O20" s="33"/>
      <c r="P20" s="20"/>
      <c r="Q20" s="18"/>
      <c r="R20" s="34"/>
      <c r="S20" s="18"/>
      <c r="T20" s="34"/>
      <c r="U20" s="35"/>
      <c r="V20" s="34"/>
      <c r="W20" s="35"/>
      <c r="X20" s="34"/>
      <c r="Z20" s="94">
        <f t="shared" ref="Z20" si="0">+R20+T20+V20</f>
        <v>0</v>
      </c>
    </row>
    <row r="21" spans="1:26" s="3" customFormat="1" ht="3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 t="e">
        <f>SUMIFS(#REF!,#REF!,'Q7- Contas Económicas'!#REF!,#REF!,'Q7- Contas Económicas'!$O6)</f>
        <v>#REF!</v>
      </c>
      <c r="S21" s="4" t="e">
        <f t="array" ref="S21">INDEX(#REF!,MATCH($R$3&amp;#REF!,#REF!&amp;#REF!,0))</f>
        <v>#REF!</v>
      </c>
      <c r="T21" s="4" t="e">
        <f t="array" ref="T21">INDEX(#REF!,MATCH($R$3&amp;#REF!,#REF!&amp;#REF!,0))</f>
        <v>#REF!</v>
      </c>
      <c r="U21" s="4"/>
      <c r="V21" s="4"/>
      <c r="W21" s="4"/>
      <c r="X21" s="4"/>
    </row>
    <row r="22" spans="1:26" s="3" customFormat="1" ht="6.75" customHeight="1" x14ac:dyDescent="0.2"/>
    <row r="23" spans="1:26" ht="15" customHeight="1" x14ac:dyDescent="0.25">
      <c r="B23" s="167" t="s">
        <v>73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</row>
  </sheetData>
  <mergeCells count="13">
    <mergeCell ref="B23:N23"/>
    <mergeCell ref="I4:K5"/>
    <mergeCell ref="B1:X1"/>
    <mergeCell ref="C2:X2"/>
    <mergeCell ref="C4:E5"/>
    <mergeCell ref="F4:H5"/>
    <mergeCell ref="O4:Q5"/>
    <mergeCell ref="X5:X6"/>
    <mergeCell ref="R5:S5"/>
    <mergeCell ref="T5:U5"/>
    <mergeCell ref="V5:W5"/>
    <mergeCell ref="R4:X4"/>
    <mergeCell ref="L4:N5"/>
  </mergeCells>
  <hyperlinks>
    <hyperlink ref="Z2" location="Índice!A1" tooltip="(voltar ao índice)" display="(voltar ao índice)" xr:uid="{3A6E345B-02C0-4316-A4BD-E5B76B6419AB}"/>
  </hyperlinks>
  <printOptions horizontalCentered="1"/>
  <pageMargins left="0.27559055118110237" right="0.27559055118110237" top="0.6692913385826772" bottom="0.47244094488188981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19</vt:i4>
      </vt:variant>
      <vt:variant>
        <vt:lpstr>Intervalos com Nome</vt:lpstr>
      </vt:variant>
      <vt:variant>
        <vt:i4>19</vt:i4>
      </vt:variant>
    </vt:vector>
  </HeadingPairs>
  <TitlesOfParts>
    <vt:vector size="38" baseType="lpstr">
      <vt:lpstr>Índice</vt:lpstr>
      <vt:lpstr>S.C_Sig</vt:lpstr>
      <vt:lpstr>Q1 - Território</vt:lpstr>
      <vt:lpstr>Q2 - População</vt:lpstr>
      <vt:lpstr>Q3 - Educação</vt:lpstr>
      <vt:lpstr>Q4 - Saúde</vt:lpstr>
      <vt:lpstr>Q5 - Mercado de Trabalho</vt:lpstr>
      <vt:lpstr>Q6 - Rendimento</vt:lpstr>
      <vt:lpstr>Q7- Contas Económicas</vt:lpstr>
      <vt:lpstr>Q8 - Preços</vt:lpstr>
      <vt:lpstr>Q9 - Empresas</vt:lpstr>
      <vt:lpstr>Q10 - Agricultura</vt:lpstr>
      <vt:lpstr>Q11 - Transportes</vt:lpstr>
      <vt:lpstr>Q12 - Turismo</vt:lpstr>
      <vt:lpstr>Q13 - Ciência e Tecnologia</vt:lpstr>
      <vt:lpstr>Q14 - Sociedade de Informação</vt:lpstr>
      <vt:lpstr>Q15 - Criminalidade</vt:lpstr>
      <vt:lpstr>Q16 - ICR</vt:lpstr>
      <vt:lpstr>Q17 - SPI</vt:lpstr>
      <vt:lpstr>Índice!Área_de_Impressão</vt:lpstr>
      <vt:lpstr>'Q1 - Território'!Área_de_Impressão</vt:lpstr>
      <vt:lpstr>'Q10 - Agricultura'!Área_de_Impressão</vt:lpstr>
      <vt:lpstr>'Q11 - Transportes'!Área_de_Impressão</vt:lpstr>
      <vt:lpstr>'Q12 - Turismo'!Área_de_Impressão</vt:lpstr>
      <vt:lpstr>'Q13 - Ciência e Tecnologia'!Área_de_Impressão</vt:lpstr>
      <vt:lpstr>'Q14 - Sociedade de Informação'!Área_de_Impressão</vt:lpstr>
      <vt:lpstr>'Q15 - Criminalidade'!Área_de_Impressão</vt:lpstr>
      <vt:lpstr>'Q16 - ICR'!Área_de_Impressão</vt:lpstr>
      <vt:lpstr>'Q17 - SPI'!Área_de_Impressão</vt:lpstr>
      <vt:lpstr>'Q2 - População'!Área_de_Impressão</vt:lpstr>
      <vt:lpstr>'Q3 - Educação'!Área_de_Impressão</vt:lpstr>
      <vt:lpstr>'Q4 - Saúde'!Área_de_Impressão</vt:lpstr>
      <vt:lpstr>'Q5 - Mercado de Trabalho'!Área_de_Impressão</vt:lpstr>
      <vt:lpstr>'Q6 - Rendimento'!Área_de_Impressão</vt:lpstr>
      <vt:lpstr>'Q7- Contas Económicas'!Área_de_Impressão</vt:lpstr>
      <vt:lpstr>'Q8 - Preços'!Área_de_Impressão</vt:lpstr>
      <vt:lpstr>'Q9 - Empresas'!Área_de_Impressão</vt:lpstr>
      <vt:lpstr>S.C_Sig!Área_de_Impressão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António Mendonça</dc:creator>
  <cp:keywords/>
  <dc:description/>
  <cp:lastModifiedBy>Jesus Costa</cp:lastModifiedBy>
  <cp:revision/>
  <cp:lastPrinted>2025-06-06T14:53:50Z</cp:lastPrinted>
  <dcterms:created xsi:type="dcterms:W3CDTF">2019-06-18T10:59:21Z</dcterms:created>
  <dcterms:modified xsi:type="dcterms:W3CDTF">2025-06-06T15:37:54Z</dcterms:modified>
  <cp:category/>
  <cp:contentStatus/>
</cp:coreProperties>
</file>