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RUP\EDICAO 2026\QUADROS\Nova pasta\"/>
    </mc:Choice>
  </mc:AlternateContent>
  <xr:revisionPtr revIDLastSave="0" documentId="13_ncr:1_{B4C5153D-232B-4F6C-A38E-9084006BC8FA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Índice" sheetId="16" r:id="rId1"/>
    <sheet name="S.C_Sig" sheetId="17" r:id="rId2"/>
    <sheet name="Q1 - Território" sheetId="7" r:id="rId3"/>
    <sheet name="Q2 - População" sheetId="9" r:id="rId4"/>
    <sheet name="Q3 - Educação" sheetId="18" r:id="rId5"/>
    <sheet name="Q4 - Saúde" sheetId="12" r:id="rId6"/>
    <sheet name="Q5 - Mercado de Trabalho" sheetId="8" r:id="rId7"/>
    <sheet name="Q6 - Rendimento" sheetId="19" r:id="rId8"/>
    <sheet name="Q7- Contas Económicas" sheetId="15" r:id="rId9"/>
    <sheet name="Q8 - Preços" sheetId="22" r:id="rId10"/>
    <sheet name="Q9 - Empresas" sheetId="26" r:id="rId11"/>
    <sheet name="Q10 - Agricultura" sheetId="11" r:id="rId12"/>
    <sheet name="Q11 - Transportes" sheetId="14" r:id="rId13"/>
    <sheet name="Q12 - Turismo" sheetId="13" r:id="rId14"/>
    <sheet name="Q13 - Ciência e Tecnologia" sheetId="20" r:id="rId15"/>
    <sheet name="Q14 - Sociedade de Informação" sheetId="10" r:id="rId16"/>
    <sheet name="Q15 - Criminalidade" sheetId="24" r:id="rId17"/>
    <sheet name="Q16 - ICR" sheetId="25" r:id="rId18"/>
    <sheet name="Q17 - SPI" sheetId="21" r:id="rId19"/>
  </sheets>
  <definedNames>
    <definedName name="_xlnm.Print_Area" localSheetId="0">Índice!$B$1:$B$17</definedName>
    <definedName name="_xlnm.Print_Area" localSheetId="2">'Q1 - Território'!$B$1:$N$25</definedName>
    <definedName name="_xlnm.Print_Area" localSheetId="11">'Q10 - Agricultura'!$B$1:$Q$23</definedName>
    <definedName name="_xlnm.Print_Area" localSheetId="12">'Q11 - Transportes'!$B$1:$AB$22</definedName>
    <definedName name="_xlnm.Print_Area" localSheetId="13">'Q12 - Turismo'!$B$1:$Q$22</definedName>
    <definedName name="_xlnm.Print_Area" localSheetId="14">'Q13 - Ciência e Tecnologia'!$B$1:$H$25</definedName>
    <definedName name="_xlnm.Print_Area" localSheetId="15">'Q14 - Sociedade de Informação'!$B$1:$N$23</definedName>
    <definedName name="_xlnm.Print_Area" localSheetId="16">'Q15 - Criminalidade'!$B$1:$K$22</definedName>
    <definedName name="_xlnm.Print_Area" localSheetId="17">'Q16 - ICR'!$B$1:$R$23</definedName>
    <definedName name="_xlnm.Print_Area" localSheetId="18">'Q17 - SPI'!$B$1:$S$24</definedName>
    <definedName name="_xlnm.Print_Area" localSheetId="3">'Q2 - População'!$B$1:$AB$24</definedName>
    <definedName name="_xlnm.Print_Area" localSheetId="4">'Q3 - Educação'!$B$1:$N$23</definedName>
    <definedName name="_xlnm.Print_Area" localSheetId="5">'Q4 - Saúde'!$B$1:$P$22</definedName>
    <definedName name="_xlnm.Print_Area" localSheetId="6">'Q5 - Mercado de Trabalho'!$B$1:$N$25</definedName>
    <definedName name="_xlnm.Print_Area" localSheetId="7">'Q6 - Rendimento'!$B$1:$W$23</definedName>
    <definedName name="_xlnm.Print_Area" localSheetId="8">'Q7- Contas Económicas'!$B$1:$AD$23</definedName>
    <definedName name="_xlnm.Print_Area" localSheetId="9">'Q8 - Preços'!$B$1:$H$23</definedName>
    <definedName name="_xlnm.Print_Area" localSheetId="10">'Q9 - Empresas'!$B$1:$H$23</definedName>
    <definedName name="_xlnm.Print_Area" localSheetId="1">S.C_Sig!$B$1:$K$24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11" l="1"/>
  <c r="I13" i="11"/>
  <c r="Z8" i="14"/>
  <c r="P8" i="14"/>
  <c r="K8" i="14"/>
  <c r="I11" i="11" l="1"/>
  <c r="I15" i="11"/>
  <c r="I10" i="11"/>
  <c r="I18" i="11"/>
  <c r="I16" i="11"/>
  <c r="I17" i="11"/>
  <c r="I14" i="11"/>
  <c r="I12" i="11"/>
  <c r="O36" i="9"/>
  <c r="O37" i="9"/>
  <c r="O38" i="9"/>
  <c r="O40" i="9"/>
  <c r="O41" i="9"/>
  <c r="O42" i="9"/>
  <c r="O44" i="9"/>
  <c r="O26" i="9"/>
  <c r="I9" i="11"/>
  <c r="AF20" i="15" l="1"/>
  <c r="R8" i="9" l="1"/>
  <c r="P8" i="9"/>
  <c r="P19" i="9"/>
  <c r="P16" i="9"/>
  <c r="P18" i="9"/>
  <c r="Z18" i="14" l="1"/>
  <c r="Z16" i="14"/>
  <c r="Z14" i="14"/>
  <c r="Z13" i="14"/>
  <c r="Z12" i="14"/>
  <c r="Z11" i="14"/>
  <c r="Z10" i="14"/>
  <c r="Z9" i="14"/>
  <c r="U18" i="14"/>
  <c r="U17" i="14"/>
  <c r="U16" i="14"/>
  <c r="U15" i="14"/>
  <c r="U14" i="14"/>
  <c r="U13" i="14"/>
  <c r="U12" i="14"/>
  <c r="U11" i="14"/>
  <c r="U10" i="14"/>
  <c r="U9" i="14"/>
  <c r="U8" i="14"/>
  <c r="P16" i="14"/>
  <c r="P14" i="14"/>
  <c r="P13" i="14"/>
  <c r="P12" i="14"/>
  <c r="P11" i="14"/>
  <c r="P10" i="14"/>
  <c r="P9" i="14"/>
  <c r="K9" i="14"/>
  <c r="K10" i="14"/>
  <c r="K11" i="14"/>
  <c r="K12" i="14"/>
  <c r="K13" i="14"/>
  <c r="K14" i="14"/>
  <c r="K15" i="14"/>
  <c r="K16" i="14"/>
  <c r="K17" i="14"/>
  <c r="K18" i="14"/>
  <c r="T8" i="9"/>
  <c r="AD8" i="9" s="1"/>
  <c r="T19" i="9" l="1"/>
  <c r="T18" i="9"/>
  <c r="T17" i="9"/>
  <c r="AD17" i="9" s="1"/>
  <c r="T16" i="9"/>
  <c r="AD16" i="9" s="1"/>
  <c r="T15" i="9"/>
  <c r="AD15" i="9" s="1"/>
  <c r="T14" i="9"/>
  <c r="AD14" i="9" s="1"/>
  <c r="T13" i="9"/>
  <c r="AD13" i="9" s="1"/>
  <c r="T12" i="9"/>
  <c r="AD12" i="9" s="1"/>
  <c r="T11" i="9"/>
  <c r="AD11" i="9" s="1"/>
  <c r="T10" i="9"/>
  <c r="AD10" i="9" s="1"/>
  <c r="T9" i="9"/>
  <c r="AD9" i="9" s="1"/>
  <c r="R19" i="9"/>
  <c r="R18" i="9"/>
  <c r="R17" i="9"/>
  <c r="R16" i="9"/>
  <c r="R15" i="9"/>
  <c r="R14" i="9"/>
  <c r="R13" i="9"/>
  <c r="R12" i="9"/>
  <c r="R11" i="9"/>
  <c r="R10" i="9"/>
  <c r="R9" i="9"/>
  <c r="P17" i="9"/>
  <c r="P15" i="9"/>
  <c r="P14" i="9"/>
  <c r="P13" i="9"/>
  <c r="P12" i="9"/>
  <c r="P11" i="9"/>
  <c r="P10" i="9"/>
  <c r="P9" i="9"/>
  <c r="S21" i="9"/>
  <c r="N17" i="7" l="1" a="1"/>
  <c r="N17" i="7" s="1"/>
  <c r="T21" i="15" l="1" a="1"/>
  <c r="T21" i="15" s="1"/>
  <c r="S21" i="15" a="1"/>
  <c r="S21" i="15" s="1"/>
  <c r="R21" i="15"/>
  <c r="L20" i="11" l="1"/>
  <c r="T20" i="14" l="1"/>
  <c r="Q20" i="14"/>
  <c r="O20" i="13" l="1"/>
  <c r="M20" i="11"/>
</calcChain>
</file>

<file path=xl/sharedStrings.xml><?xml version="1.0" encoding="utf-8"?>
<sst xmlns="http://schemas.openxmlformats.org/spreadsheetml/2006/main" count="1790" uniqueCount="294">
  <si>
    <t>BARÓMETRO DAS REGIÕES ULTRAPERIFÉRICAS</t>
  </si>
  <si>
    <t>Sinais convencionais</t>
  </si>
  <si>
    <t>Q1 - Território</t>
  </si>
  <si>
    <t>Q2 - População</t>
  </si>
  <si>
    <t>Q3 - Educação</t>
  </si>
  <si>
    <t>Q4 - Saúde</t>
  </si>
  <si>
    <t>Q5 - Mercado de Trabalho</t>
  </si>
  <si>
    <t>Q7 - Contas Económicas</t>
  </si>
  <si>
    <t>Q8 - Preços</t>
  </si>
  <si>
    <t>x</t>
  </si>
  <si>
    <t>-</t>
  </si>
  <si>
    <t>Valor não disponível</t>
  </si>
  <si>
    <t>//</t>
  </si>
  <si>
    <t>Valor não aplicável</t>
  </si>
  <si>
    <t>ә</t>
  </si>
  <si>
    <t>Valor inferior a metade do módulo da unidade utilizada</t>
  </si>
  <si>
    <t>…</t>
  </si>
  <si>
    <t>Valor confidencial</t>
  </si>
  <si>
    <t>┴</t>
  </si>
  <si>
    <t>Quebra de série</t>
  </si>
  <si>
    <t>Rc</t>
  </si>
  <si>
    <t>Valor retificado</t>
  </si>
  <si>
    <t>f</t>
  </si>
  <si>
    <t>Valor previsto</t>
  </si>
  <si>
    <t>Po</t>
  </si>
  <si>
    <t>Valor provisório</t>
  </si>
  <si>
    <t>Pe</t>
  </si>
  <si>
    <t>Valor preliminar</t>
  </si>
  <si>
    <t>Rv</t>
  </si>
  <si>
    <t>Valor revisto</t>
  </si>
  <si>
    <t>§</t>
  </si>
  <si>
    <t>Valor com coeficiente de variaçáo elevado</t>
  </si>
  <si>
    <t>n.a.</t>
  </si>
  <si>
    <t>Não aplicável</t>
  </si>
  <si>
    <t>Siglas/Fontes</t>
  </si>
  <si>
    <t>Agreste</t>
  </si>
  <si>
    <t>Serviço de Estatística do Ministério da Agricultura, Agralimentar e das Forestas (França)</t>
  </si>
  <si>
    <t>CE</t>
  </si>
  <si>
    <t>Comissão Europeia</t>
  </si>
  <si>
    <t>DREM</t>
  </si>
  <si>
    <t>Direção Regional de Estatística da Madeira</t>
  </si>
  <si>
    <t>INE (PT)</t>
  </si>
  <si>
    <t>Instituto Nacional de Estatística (Portugal)</t>
  </si>
  <si>
    <t>INE (ESP)</t>
  </si>
  <si>
    <t>Instituto Nacional de Estadística (Espanha)</t>
  </si>
  <si>
    <t>INSEE</t>
  </si>
  <si>
    <t>Institut National de la Statistique e des Études Économiques</t>
  </si>
  <si>
    <t>ISTAC</t>
  </si>
  <si>
    <t>Instituto Canario de Estadística</t>
  </si>
  <si>
    <t>MO-Mer</t>
  </si>
  <si>
    <t>Ministère des Outre-Mer</t>
  </si>
  <si>
    <t>Quadro 1 - Território</t>
  </si>
  <si>
    <t>Área</t>
  </si>
  <si>
    <t>Altitude máxima</t>
  </si>
  <si>
    <t xml:space="preserve">Temperatura média do ar da capital </t>
  </si>
  <si>
    <r>
      <t>Valor
(Km</t>
    </r>
    <r>
      <rPr>
        <b/>
        <vertAlign val="superscript"/>
        <sz val="8"/>
        <color theme="0"/>
        <rFont val="Arial"/>
        <family val="2"/>
      </rPr>
      <t>2</t>
    </r>
    <r>
      <rPr>
        <b/>
        <sz val="8"/>
        <color theme="0"/>
        <rFont val="Arial"/>
        <family val="2"/>
      </rPr>
      <t>)</t>
    </r>
  </si>
  <si>
    <t>Ano</t>
  </si>
  <si>
    <t>Fonte</t>
  </si>
  <si>
    <t>Valor
(Km)</t>
  </si>
  <si>
    <t>Valor
(m)</t>
  </si>
  <si>
    <t>Valor
(ºC)</t>
  </si>
  <si>
    <t>Madeira</t>
  </si>
  <si>
    <t>Eurostat</t>
  </si>
  <si>
    <t>Açores</t>
  </si>
  <si>
    <t>Canárias</t>
  </si>
  <si>
    <t>Guadalupe</t>
  </si>
  <si>
    <t>Guiana Francesa</t>
  </si>
  <si>
    <t>wikipedia</t>
  </si>
  <si>
    <t>Martinica</t>
  </si>
  <si>
    <t>Maiote</t>
  </si>
  <si>
    <t>Reunião</t>
  </si>
  <si>
    <t>reunion.fr</t>
  </si>
  <si>
    <r>
      <t xml:space="preserve">Fonte: </t>
    </r>
    <r>
      <rPr>
        <sz val="7"/>
        <rFont val="Arial"/>
        <family val="2"/>
      </rPr>
      <t>DREM, Barómetro das Regiões Ultraperiféricas</t>
    </r>
  </si>
  <si>
    <t>Quadro 2 - População</t>
  </si>
  <si>
    <t>População</t>
  </si>
  <si>
    <t xml:space="preserve">Densidade populacional </t>
  </si>
  <si>
    <t>Estrutura da População</t>
  </si>
  <si>
    <t xml:space="preserve">Idade mediana da população </t>
  </si>
  <si>
    <t>Índice sintético de fecundidade</t>
  </si>
  <si>
    <t>População jovem (&lt;15 anos)</t>
  </si>
  <si>
    <t>População (≥15 e ≤64 anos)</t>
  </si>
  <si>
    <t>População idosa (≥65 anos)</t>
  </si>
  <si>
    <t>Valor
(N.º)</t>
  </si>
  <si>
    <r>
      <t>Valor
(hab. por Km</t>
    </r>
    <r>
      <rPr>
        <b/>
        <vertAlign val="superscript"/>
        <sz val="8"/>
        <color theme="0"/>
        <rFont val="Arial"/>
        <family val="2"/>
      </rPr>
      <t>2</t>
    </r>
    <r>
      <rPr>
        <b/>
        <sz val="8"/>
        <color theme="0"/>
        <rFont val="Arial"/>
        <family val="2"/>
      </rPr>
      <t>)</t>
    </r>
  </si>
  <si>
    <t>Valor
(%)</t>
  </si>
  <si>
    <t>Anos
(idade)</t>
  </si>
  <si>
    <t>União Europeia</t>
  </si>
  <si>
    <t>Portugal</t>
  </si>
  <si>
    <t>Espanha</t>
  </si>
  <si>
    <t>França</t>
  </si>
  <si>
    <t>Quadro 3 - Educação</t>
  </si>
  <si>
    <t>Taxa de escolaridade do nível de ensino superior da população residente com idade entre 30 e 34 anos</t>
  </si>
  <si>
    <t>Taxa de abandono precoce de educação e formação</t>
  </si>
  <si>
    <t>Taxa de jovens não empregados e que não estão em educação e formação (NEET)</t>
  </si>
  <si>
    <r>
      <t>Nota:</t>
    </r>
    <r>
      <rPr>
        <sz val="7"/>
        <color theme="1"/>
        <rFont val="Arial"/>
        <family val="2"/>
      </rPr>
      <t xml:space="preserve"> O abandono escolar precoce na Madeira está expresso em médias móveis de 3 anos (média dos anos n-2, n-1 e n). </t>
    </r>
  </si>
  <si>
    <t>Quadro 4 - Saúde</t>
  </si>
  <si>
    <t>Número de camas de hospital 
(por 100 000 habitantes)</t>
  </si>
  <si>
    <t>Número de médicos 
(por 100 000 habitantes)</t>
  </si>
  <si>
    <t>Quadro 5 - Mercado de Trabalho</t>
  </si>
  <si>
    <t>Taxa de desemprego</t>
  </si>
  <si>
    <t>Taxa de risco de pobreza</t>
  </si>
  <si>
    <t>Taxa de risco de pobreza e exclusão social</t>
  </si>
  <si>
    <t>Quadro 7 - Contas Económicas</t>
  </si>
  <si>
    <t>PIB  per capita paridades em poder de compra</t>
  </si>
  <si>
    <t>PIB per capita em paridades poder de compra (% da média europeia)</t>
  </si>
  <si>
    <t>Taxa real de crescimento do valor acrescentado bruto (VAB)</t>
  </si>
  <si>
    <t>Estrutura do VAB</t>
  </si>
  <si>
    <t>Agricultura</t>
  </si>
  <si>
    <t>Indústria</t>
  </si>
  <si>
    <t>Comércio e Serviços</t>
  </si>
  <si>
    <t>Valor
(M€)</t>
  </si>
  <si>
    <t>Quadro 8 - Preços</t>
  </si>
  <si>
    <t>(%)</t>
  </si>
  <si>
    <t>Explorações Agrícolas</t>
  </si>
  <si>
    <t>Superfície agrícola utilizada</t>
  </si>
  <si>
    <t>Percentagem da superfície agrícola utilizada em relação à área total</t>
  </si>
  <si>
    <t>Volume de mão-de-obra agrícola</t>
  </si>
  <si>
    <t>Valor
(ha)</t>
  </si>
  <si>
    <t>Valor
(UTA)</t>
  </si>
  <si>
    <r>
      <rPr>
        <b/>
        <sz val="7"/>
        <color theme="1"/>
        <rFont val="Arial"/>
        <family val="2"/>
      </rPr>
      <t xml:space="preserve">Nota: </t>
    </r>
    <r>
      <rPr>
        <sz val="7"/>
        <color theme="1"/>
        <rFont val="Arial"/>
        <family val="2"/>
      </rPr>
      <t>UTA - Unidade de medida equivalente é o trabalho de uma pessoa a tempo completo realizado num ano medido em horas (1 UTA = 240 dias de trabalho a 8 horas por dia)</t>
    </r>
  </si>
  <si>
    <t xml:space="preserve">Movimento de passageiros no aeroporto </t>
  </si>
  <si>
    <t>Movimento de passageiros por via marítima</t>
  </si>
  <si>
    <t>Movimento de  mercadorias por transporte aéreo</t>
  </si>
  <si>
    <t>Movimento de mercadorias por transporte marítimo</t>
  </si>
  <si>
    <t>Valor
(1000)</t>
  </si>
  <si>
    <t>Variação anual (%)</t>
  </si>
  <si>
    <t>Valor
(1000 hab)</t>
  </si>
  <si>
    <t>Valor
(1000 ton)</t>
  </si>
  <si>
    <t xml:space="preserve">Dormidas em alojamento turístico </t>
  </si>
  <si>
    <t>Dormidas em alojamento turístico (por 1 000 habitantes)</t>
  </si>
  <si>
    <r>
      <t>Dormidas em alojamento turístico (por km</t>
    </r>
    <r>
      <rPr>
        <b/>
        <vertAlign val="superscript"/>
        <sz val="8"/>
        <color theme="0"/>
        <rFont val="Arial"/>
        <family val="2"/>
      </rPr>
      <t>2</t>
    </r>
    <r>
      <rPr>
        <b/>
        <sz val="8"/>
        <color theme="0"/>
        <rFont val="Arial"/>
        <family val="2"/>
      </rPr>
      <t>)</t>
    </r>
  </si>
  <si>
    <t>Valor 
(N.º)</t>
  </si>
  <si>
    <t>Valor</t>
  </si>
  <si>
    <t>Valor
(€)</t>
  </si>
  <si>
    <t xml:space="preserve">Recursos humanos em ciência e tecnologia </t>
  </si>
  <si>
    <t>Despesa em Investigação e Desenvolvimento no PIB</t>
  </si>
  <si>
    <t xml:space="preserve">Notas: </t>
  </si>
  <si>
    <t>1) A percentagem de recursos humanos em ciência e tecnologia é calculada sobre a população ativa.</t>
  </si>
  <si>
    <t>2) Os recursos em ciência e tecnologia incluem todos os indivíduos que terminaram um curso de formação superior ou têm um emprego em ciência e tecnologia, que normalmente requer uma formação nesta área.</t>
  </si>
  <si>
    <t>Agregados domésticos com acesso à internet</t>
  </si>
  <si>
    <t>Agregados domésticos com acesso à banda larga</t>
  </si>
  <si>
    <t>Classificação</t>
  </si>
  <si>
    <t xml:space="preserve"> </t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</si>
  <si>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Desde 2010, o Índice de Competitividade Regional da UE (ICR) tem medido os principais fatores de competitividade de todas as regiões de nível NUTS-2 em toda a União Europeia. O Índice mede, com recurso a um conjunto de indicadores, a capacidade de uma região em oferecer um ambiente atraente para empresas e residentes viverem e trabalharem. A edição de 2022 do índice baseia-se em uma metodologia atualizada e, portanto, é chamada de ICR 2.0.</t>
    </r>
  </si>
  <si>
    <r>
      <t>São Martinho</t>
    </r>
    <r>
      <rPr>
        <b/>
        <vertAlign val="superscript"/>
        <sz val="8"/>
        <rFont val="Arial"/>
        <family val="2"/>
      </rPr>
      <t>(1)</t>
    </r>
  </si>
  <si>
    <t>(2) - Os Açores não têm capital ou capitais previstas no seu Estatuto Político-Administrativo, estando os órgãos de governo próprio sediados nas cidades de Angra do Heroísmo, Horta e Ponta Delgada.</t>
  </si>
  <si>
    <t>Homicídios intencionais</t>
  </si>
  <si>
    <t>Roubos</t>
  </si>
  <si>
    <t>Arrombamentos</t>
  </si>
  <si>
    <t>Arrombamentos de habitações</t>
  </si>
  <si>
    <t>Furtos</t>
  </si>
  <si>
    <t>Furtos de viaturas</t>
  </si>
  <si>
    <t>Crimes contra a integridade física</t>
  </si>
  <si>
    <r>
      <t xml:space="preserve">Fonte: </t>
    </r>
    <r>
      <rPr>
        <sz val="7"/>
        <rFont val="Arial"/>
        <family val="2"/>
      </rPr>
      <t>Eurostat - Police-recorded offences</t>
    </r>
  </si>
  <si>
    <t>EU-SPI</t>
  </si>
  <si>
    <t>Basic needs</t>
  </si>
  <si>
    <t>Foundations of wellbeing</t>
  </si>
  <si>
    <t>Opportunity</t>
  </si>
  <si>
    <t>Nutrition and medical care</t>
  </si>
  <si>
    <t>Water and sanitation</t>
  </si>
  <si>
    <t>Housing</t>
  </si>
  <si>
    <t>Safety</t>
  </si>
  <si>
    <t>Basic education</t>
  </si>
  <si>
    <t>Information and communications</t>
  </si>
  <si>
    <t>Health</t>
  </si>
  <si>
    <t>Environmental quality</t>
  </si>
  <si>
    <t>Trust and governance</t>
  </si>
  <si>
    <t>Freedom and choice</t>
  </si>
  <si>
    <t>Inclusive society</t>
  </si>
  <si>
    <t>Advanced education</t>
  </si>
  <si>
    <t>União Europeia 27</t>
  </si>
  <si>
    <t>ICR 2.0</t>
  </si>
  <si>
    <t>Sub-índice Básico</t>
  </si>
  <si>
    <t>Pilar das Instituições</t>
  </si>
  <si>
    <t>Pilar Macroeconómico</t>
  </si>
  <si>
    <t>Pilar das Infraestruturas</t>
  </si>
  <si>
    <t>Pilar da Saúde</t>
  </si>
  <si>
    <t>Pilar da Educação Básica</t>
  </si>
  <si>
    <t xml:space="preserve">Sub-índice da Eficiência </t>
  </si>
  <si>
    <t>Pilar da Educação Superior e ALL</t>
  </si>
  <si>
    <t>Pilar da Eficiência do Mercado de Trabalho</t>
  </si>
  <si>
    <t>Pilar da Dimensão do Mercado</t>
  </si>
  <si>
    <t xml:space="preserve">Sub-índice de Inovação </t>
  </si>
  <si>
    <t>Pilar de Preparação Tecnológica</t>
  </si>
  <si>
    <t>Pilar da Sofisticação Empresarial</t>
  </si>
  <si>
    <t>Pilar de Inovação</t>
  </si>
  <si>
    <r>
      <rPr>
        <b/>
        <sz val="7"/>
        <rFont val="Arial"/>
        <family val="2"/>
      </rPr>
      <t>Note</t>
    </r>
    <r>
      <rPr>
        <sz val="7"/>
        <rFont val="Arial"/>
        <family val="2"/>
      </rPr>
      <t>: O Índice de Progresso Social da UE (EU-SPI) é uma medida do desenvolvimento social e da qualidade de vida a nível regional que vai além do Produto Interno Bruto. O Índice mede o progresso social nas regiões europeias, ao nível da NUTS2, utilizando doze componentes descritas por um total de cinquenta e cinco indicadores sociais e ambientais comparáveis, excluindo propositalmente aspetos económicos. Os componentes são agregados em três dimensões mais amplas que descrevem, respetivamente, aspetos básicos, intermediários e mais sofisticados do progresso social.</t>
    </r>
  </si>
  <si>
    <t>Índice de Progresso Social Regional da UE (EU-SPI) 2.0, edição de 2024</t>
  </si>
  <si>
    <t>Necessidades básicas</t>
  </si>
  <si>
    <t>Oportunidade</t>
  </si>
  <si>
    <t>Educação básica</t>
  </si>
  <si>
    <t>Qualidade ambiental</t>
  </si>
  <si>
    <t>Nutrição e cuidados médicos</t>
  </si>
  <si>
    <t>Água e saneamento</t>
  </si>
  <si>
    <t>Educação avançada</t>
  </si>
  <si>
    <t>Fundamentos do bem-estar</t>
  </si>
  <si>
    <t>Habitação</t>
  </si>
  <si>
    <t>Informação e comunicações</t>
  </si>
  <si>
    <t>Saúde</t>
  </si>
  <si>
    <t>Confiança e governança</t>
  </si>
  <si>
    <t>Liberdade e escolha</t>
  </si>
  <si>
    <t>Sociedade inclusiva</t>
  </si>
  <si>
    <t>Segurança</t>
  </si>
  <si>
    <t>Taxa de mortalidade infantil</t>
  </si>
  <si>
    <t>HM</t>
  </si>
  <si>
    <t>H</t>
  </si>
  <si>
    <t>M</t>
  </si>
  <si>
    <t>Valor
(1 000 000 hab)</t>
  </si>
  <si>
    <t>(‰)</t>
  </si>
  <si>
    <t>Taxa de variação nominal do PIB</t>
  </si>
  <si>
    <t>Taxa de variação real do PIB</t>
  </si>
  <si>
    <r>
      <t>Indivíduos que usam a internet com frequência</t>
    </r>
    <r>
      <rPr>
        <b/>
        <vertAlign val="superscript"/>
        <sz val="8"/>
        <color theme="0"/>
        <rFont val="Arial"/>
        <family val="2"/>
      </rPr>
      <t>1</t>
    </r>
  </si>
  <si>
    <t>Esperança de vida à nascença (anos)</t>
  </si>
  <si>
    <t>SREA</t>
  </si>
  <si>
    <t>Vítimas mortais em acidentes de viação</t>
  </si>
  <si>
    <t>Feridos em acidentes de viação</t>
  </si>
  <si>
    <t xml:space="preserve"> Rendimento médio por quarto disponível (RevPAR) na hotelaria</t>
  </si>
  <si>
    <t>INE (ES)</t>
  </si>
  <si>
    <t>Serviço Regional de Estatística dos Açores</t>
  </si>
  <si>
    <t xml:space="preserve">UE </t>
  </si>
  <si>
    <t>Taxa de variação do Índice Harmonizado de Preços no Consumidor (IHPC)</t>
  </si>
  <si>
    <t>Google</t>
  </si>
  <si>
    <r>
      <t>1 768 -1 794</t>
    </r>
    <r>
      <rPr>
        <vertAlign val="superscript"/>
        <sz val="8"/>
        <rFont val="Arial"/>
        <family val="2"/>
      </rPr>
      <t>(3)</t>
    </r>
  </si>
  <si>
    <t>(3) - As Canárias têm duas capitais: Las Palmas na ilha de Gran Canária e Santa Cruz de Tenerife na ilha de Tenerife.</t>
  </si>
  <si>
    <t>(1) - O Eurostat inclui os dados de São Martinho na Região NUTS II da Guadalupe. Apenas são apresentados dados individuais de São Martinho no Quadro 1 - Território.</t>
  </si>
  <si>
    <t>Distância entre a capital da RUP e a capital do respetivo país</t>
  </si>
  <si>
    <t>Taxa de privação material e social severa</t>
  </si>
  <si>
    <r>
      <t>1 445 -1 689</t>
    </r>
    <r>
      <rPr>
        <vertAlign val="superscript"/>
        <sz val="8"/>
        <rFont val="Arial"/>
        <family val="2"/>
      </rPr>
      <t>(2)</t>
    </r>
  </si>
  <si>
    <t>(Voltar ao índice)</t>
  </si>
  <si>
    <t>Taxa de variação do Índice de Preços no Consumidor  (IPC)</t>
  </si>
  <si>
    <r>
      <t xml:space="preserve">Intensidade laboral </t>
    </r>
    <r>
      <rPr>
        <b/>
        <i/>
        <sz val="8"/>
        <color theme="0"/>
        <rFont val="Arial"/>
        <family val="2"/>
      </rPr>
      <t>per capita</t>
    </r>
    <r>
      <rPr>
        <b/>
        <sz val="8"/>
        <color theme="0"/>
        <rFont val="Arial"/>
        <family val="2"/>
      </rPr>
      <t xml:space="preserve"> muito reduzida</t>
    </r>
  </si>
  <si>
    <t>Taxa de crescimento natural</t>
  </si>
  <si>
    <t>100 000 hab</t>
  </si>
  <si>
    <t>24,5§</t>
  </si>
  <si>
    <t>1991-2020</t>
  </si>
  <si>
    <t>(4) - O valor é o de Ponta Delgada (Aeroporto João Paulo  II).</t>
  </si>
  <si>
    <t>1981-2010</t>
  </si>
  <si>
    <r>
      <rPr>
        <sz val="8"/>
        <rFont val="Arial"/>
        <family val="2"/>
      </rPr>
      <t>17,8</t>
    </r>
    <r>
      <rPr>
        <vertAlign val="superscript"/>
        <sz val="8"/>
        <rFont val="Arial"/>
        <family val="2"/>
      </rPr>
      <t>(4)</t>
    </r>
  </si>
  <si>
    <t>Normal</t>
  </si>
  <si>
    <t>(5) - O valor é referente a Las Palmas.</t>
  </si>
  <si>
    <t>S80/S20</t>
  </si>
  <si>
    <t>Quadro 10 - Agricultura</t>
  </si>
  <si>
    <t>Quadro 11 - Transportes</t>
  </si>
  <si>
    <t>Quadro 12 - Turismo</t>
  </si>
  <si>
    <t>Quadro 9 - Empresas</t>
  </si>
  <si>
    <t>Empresas</t>
  </si>
  <si>
    <t>Taxa de natalidade</t>
  </si>
  <si>
    <t>Taxa de mortalidade</t>
  </si>
  <si>
    <t>Densidade</t>
  </si>
  <si>
    <t>%</t>
  </si>
  <si>
    <t>Quadro 13 - Ciência e Tecnologia</t>
  </si>
  <si>
    <t>Quadro 14 - Sociedade de Informação</t>
  </si>
  <si>
    <t>Quadro 15 - Criminalidade</t>
  </si>
  <si>
    <t>Quadro 16 - Índice de Competitividade Regional da UE 2.0 - 2022</t>
  </si>
  <si>
    <t>Quadro 17 - Índice de Progresso Social Regional da UE - 2.0, Edição de 2024</t>
  </si>
  <si>
    <t>Q9- Empresas</t>
  </si>
  <si>
    <t>Q10 - Agricultura</t>
  </si>
  <si>
    <t>Q11 - Transportes</t>
  </si>
  <si>
    <t>Q12 - Turismo</t>
  </si>
  <si>
    <t>Q13 - Ciência e Tecnologia</t>
  </si>
  <si>
    <t>Q14 - Sociedade de Informação</t>
  </si>
  <si>
    <t>Q15 - Criminalidade</t>
  </si>
  <si>
    <t>Q16 - Índice de Competitividade Regional da UE</t>
  </si>
  <si>
    <t>Q17 - Índice de Progresso Social da UE</t>
  </si>
  <si>
    <t>N.º</t>
  </si>
  <si>
    <r>
      <t>Empresas/km</t>
    </r>
    <r>
      <rPr>
        <b/>
        <vertAlign val="superscript"/>
        <sz val="8"/>
        <color theme="0"/>
        <rFont val="Arial"/>
        <family val="2"/>
      </rPr>
      <t>2</t>
    </r>
  </si>
  <si>
    <t>Produção Agrícola</t>
  </si>
  <si>
    <r>
      <t>Notas</t>
    </r>
    <r>
      <rPr>
        <sz val="7"/>
        <rFont val="Arial"/>
        <family val="2"/>
      </rPr>
      <t>:</t>
    </r>
  </si>
  <si>
    <r>
      <rPr>
        <b/>
        <sz val="7"/>
        <color theme="1"/>
        <rFont val="Arial"/>
        <family val="2"/>
      </rPr>
      <t>Nota</t>
    </r>
    <r>
      <rPr>
        <sz val="7"/>
        <color theme="1"/>
        <rFont val="Arial"/>
        <family val="2"/>
      </rPr>
      <t>: A população referenciada a 1/1/2025 pelo Eurostat é equivalente à do INE-PT em 31/12/2024, utilizando-se para todas as unidades geográficas, o critério da autoridade estatístca portuguesa.</t>
    </r>
  </si>
  <si>
    <t>35,7§</t>
  </si>
  <si>
    <t>5,4 §</t>
  </si>
  <si>
    <t>4,9 §</t>
  </si>
  <si>
    <r>
      <t>DREM</t>
    </r>
    <r>
      <rPr>
        <vertAlign val="superscript"/>
        <sz val="8"/>
        <rFont val="Arial"/>
        <family val="2"/>
      </rPr>
      <t>(1)</t>
    </r>
  </si>
  <si>
    <t xml:space="preserve">(1) Corresponde à média dos 4 trimestres de 2025. </t>
  </si>
  <si>
    <r>
      <t>SREA</t>
    </r>
    <r>
      <rPr>
        <vertAlign val="superscript"/>
        <sz val="8"/>
        <rFont val="Arial"/>
        <family val="2"/>
      </rPr>
      <t>(2)</t>
    </r>
  </si>
  <si>
    <t>(2) Corresponde à média do 3.º e 4.º trimestres de 2025.</t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</si>
  <si>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Os dados da </t>
    </r>
    <r>
      <rPr>
        <i/>
        <sz val="7"/>
        <rFont val="Arial"/>
        <family val="2"/>
      </rPr>
      <t>taxa de risco de pobreza,</t>
    </r>
    <r>
      <rPr>
        <sz val="7"/>
        <rFont val="Arial"/>
        <family val="2"/>
      </rPr>
      <t xml:space="preserve"> da </t>
    </r>
    <r>
      <rPr>
        <i/>
        <sz val="7"/>
        <rFont val="Arial"/>
        <family val="2"/>
      </rPr>
      <t>Intensidade laboral per capita muito reduzida</t>
    </r>
    <r>
      <rPr>
        <sz val="7"/>
        <rFont val="Arial"/>
        <family val="2"/>
      </rPr>
      <t xml:space="preserve"> e do </t>
    </r>
    <r>
      <rPr>
        <i/>
        <sz val="7"/>
        <rFont val="Arial"/>
        <family val="2"/>
      </rPr>
      <t>S80/S20</t>
    </r>
    <r>
      <rPr>
        <sz val="7"/>
        <rFont val="Arial"/>
        <family val="2"/>
      </rPr>
      <t xml:space="preserve"> são referenciados ao ano de 2025 para o Eurostat e a 2024 para o INE-PT, seguindo-se o critério da autoridade estatística portuguesa.</t>
    </r>
  </si>
  <si>
    <t>10,7 §</t>
  </si>
  <si>
    <t>Taxa de emprego (20-64 anos)</t>
  </si>
  <si>
    <t>Taxa de crescimento migratório</t>
  </si>
  <si>
    <t>Taxa de desemprego jovem (15-24 anos)</t>
  </si>
  <si>
    <t>Incapacidade para pagar uma refeição adequada de 2 em 2 dias</t>
  </si>
  <si>
    <t>Incapacidade para manter a casa adequadamente aquecida</t>
  </si>
  <si>
    <r>
      <t>Indivíduos que utilizaram a internet para interagir com autoridades públicas ou utilização de serviços públicos digitais</t>
    </r>
    <r>
      <rPr>
        <b/>
        <vertAlign val="superscript"/>
        <sz val="8"/>
        <color theme="0"/>
        <rFont val="Arial"/>
        <family val="2"/>
      </rPr>
      <t xml:space="preserve">2 </t>
    </r>
  </si>
  <si>
    <r>
      <t>Notas:</t>
    </r>
    <r>
      <rPr>
        <sz val="7"/>
        <color theme="1"/>
        <rFont val="Arial"/>
        <family val="2"/>
      </rPr>
      <t xml:space="preserve"> </t>
    </r>
    <r>
      <rPr>
        <vertAlign val="superscript"/>
        <sz val="7"/>
        <color theme="1"/>
        <rFont val="Arial"/>
        <family val="2"/>
      </rPr>
      <t>1</t>
    </r>
    <r>
      <rPr>
        <sz val="7"/>
        <color theme="1"/>
        <rFont val="Arial"/>
        <family val="2"/>
      </rPr>
      <t xml:space="preserve"> Indivíduos que usam a internet pelo menos uma vez por semana e </t>
    </r>
    <r>
      <rPr>
        <vertAlign val="superscript"/>
        <sz val="7"/>
        <color theme="1"/>
        <rFont val="Arial"/>
        <family val="2"/>
      </rPr>
      <t xml:space="preserve"> 2</t>
    </r>
    <r>
      <rPr>
        <sz val="7"/>
        <color theme="1"/>
        <rFont val="Arial"/>
        <family val="2"/>
      </rPr>
      <t xml:space="preserve"> Indivíduos que utilizaram a internet nos últimos 12 meses.</t>
    </r>
  </si>
  <si>
    <t>Île de La Réunion Tourisme</t>
  </si>
  <si>
    <t>Taxa de participação em educação e formação (últimas 4 semanas)</t>
  </si>
  <si>
    <r>
      <t>21,2</t>
    </r>
    <r>
      <rPr>
        <vertAlign val="superscript"/>
        <sz val="8"/>
        <rFont val="Arial"/>
        <family val="2"/>
      </rPr>
      <t>(5)</t>
    </r>
  </si>
  <si>
    <t xml:space="preserve">Taxa de emprego da população com ensino superior </t>
  </si>
  <si>
    <t>Remunerações por empregado</t>
  </si>
  <si>
    <t>Remunerações dos empregados por hora trabalhada</t>
  </si>
  <si>
    <t>Quadro 6 - Rendimento e Condições de vida</t>
  </si>
  <si>
    <t>Q6 - Rendimento e Condições de vida</t>
  </si>
  <si>
    <t>Taxa de ocupação-cama dos alojamentos turísticos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</si>
</sst>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2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%"/>
    <numFmt numFmtId="165" formatCode="#\ ###"/>
    <numFmt numFmtId="166" formatCode="#\ ###\ ###"/>
    <numFmt numFmtId="167" formatCode="0.0"/>
    <numFmt numFmtId="168" formatCode="#\ ##0.0"/>
    <numFmt numFmtId="169" formatCode="##\ ##0.00"/>
    <numFmt numFmtId="170" formatCode="#\ ###\ ###\ ###"/>
    <numFmt numFmtId="171" formatCode="###\ ###"/>
    <numFmt numFmtId="172" formatCode="#.0\ ###\ ###"/>
    <numFmt numFmtId="173" formatCode="0.00000%"/>
    <numFmt numFmtId="174" formatCode="###\ ###.0"/>
    <numFmt numFmtId="175" formatCode="###\ ###\ ###"/>
    <numFmt numFmtId="176" formatCode="###\ ###.00"/>
    <numFmt numFmtId="177" formatCode="0_)"/>
    <numFmt numFmtId="178" formatCode="mm/dd/yyyy\ hh:mm:ss"/>
    <numFmt numFmtId="179" formatCode="_-* #,##0.00\ [$€]_-;\-* #,##0.00\ [$€]_-;_-* &quot;-&quot;??\ [$€]_-;_-@_-"/>
    <numFmt numFmtId="180" formatCode="General_)"/>
    <numFmt numFmtId="181" formatCode="_-* #,##0.00\ _€_-;\-* #,##0.00\ _€_-;_-* &quot;-&quot;??\ _€_-;_-@_-"/>
    <numFmt numFmtId="182" formatCode="_-* #,##0\ _P_t_s_-;\-* #,##0\ _P_t_s_-;_-* &quot;-&quot;\ _P_t_s_-;_-@_-"/>
    <numFmt numFmtId="183" formatCode="#,##0.0"/>
  </numFmts>
  <fonts count="8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color theme="0"/>
      <name val="Arial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7"/>
      <color theme="0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indexed="9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sz val="7"/>
      <name val="Arial"/>
      <family val="2"/>
    </font>
    <font>
      <u/>
      <sz val="9"/>
      <color theme="10"/>
      <name val="Arial"/>
      <family val="2"/>
    </font>
    <font>
      <b/>
      <vertAlign val="superscript"/>
      <sz val="8"/>
      <color theme="0"/>
      <name val="Arial"/>
      <family val="2"/>
    </font>
    <font>
      <sz val="10"/>
      <color theme="1"/>
      <name val="Arial"/>
      <family val="2"/>
    </font>
    <font>
      <vertAlign val="superscript"/>
      <sz val="8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4"/>
      <name val="Arial"/>
      <family val="2"/>
    </font>
    <font>
      <u/>
      <sz val="10"/>
      <color theme="10"/>
      <name val="Arial"/>
      <family val="2"/>
    </font>
    <font>
      <b/>
      <vertAlign val="superscript"/>
      <sz val="8"/>
      <name val="Arial"/>
      <family val="2"/>
    </font>
    <font>
      <b/>
      <sz val="11"/>
      <color rgb="FF000000"/>
      <name val="Calibri"/>
      <family val="2"/>
      <scheme val="minor"/>
    </font>
    <font>
      <b/>
      <sz val="8"/>
      <color rgb="FFFF0000"/>
      <name val="Arial"/>
      <family val="2"/>
    </font>
    <font>
      <vertAlign val="superscript"/>
      <sz val="7"/>
      <color theme="1"/>
      <name val="Arial"/>
      <family val="2"/>
    </font>
    <font>
      <b/>
      <i/>
      <sz val="8"/>
      <color theme="0"/>
      <name val="Arial"/>
      <family val="2"/>
    </font>
    <font>
      <i/>
      <sz val="7"/>
      <name val="Arial"/>
      <family val="2"/>
    </font>
    <font>
      <sz val="9"/>
      <color theme="1"/>
      <name val="Calibri"/>
      <family val="2"/>
      <scheme val="minor"/>
    </font>
    <font>
      <b/>
      <sz val="8"/>
      <name val="Times New Roman"/>
      <family val="1"/>
    </font>
    <font>
      <sz val="10"/>
      <name val="MS Sans Serif"/>
      <family val="2"/>
    </font>
    <font>
      <sz val="8"/>
      <name val="Times New Roman"/>
      <family val="1"/>
    </font>
    <font>
      <u/>
      <sz val="10"/>
      <color indexed="12"/>
      <name val="MS Sans Serif"/>
      <family val="2"/>
    </font>
    <font>
      <b/>
      <sz val="16"/>
      <name val="Times New Roman"/>
      <family val="1"/>
    </font>
    <font>
      <u/>
      <sz val="10"/>
      <color indexed="12"/>
      <name val="Arial"/>
      <family val="2"/>
    </font>
    <font>
      <sz val="10"/>
      <name val="Times New Roman"/>
      <family val="1"/>
    </font>
    <font>
      <sz val="14"/>
      <color theme="1"/>
      <name val="Calibri"/>
      <family val="2"/>
      <scheme val="minor"/>
    </font>
    <font>
      <sz val="11"/>
      <color theme="1"/>
      <name val="Times New Roman"/>
      <family val="2"/>
    </font>
    <font>
      <sz val="12"/>
      <name val="Helv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9"/>
      <name val="Calibri"/>
      <family val="2"/>
    </font>
    <font>
      <u/>
      <sz val="11"/>
      <color theme="10"/>
      <name val="Calibri"/>
      <family val="2"/>
    </font>
    <font>
      <b/>
      <sz val="10"/>
      <color theme="0"/>
      <name val="Calibri"/>
      <family val="2"/>
      <scheme val="minor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9"/>
      <name val="UniversCondLight"/>
    </font>
    <font>
      <b/>
      <sz val="11"/>
      <color indexed="8"/>
      <name val="Calibri"/>
      <family val="2"/>
    </font>
    <font>
      <sz val="14"/>
      <name val="ZapfHumnst BT"/>
    </font>
    <font>
      <sz val="8.5"/>
      <color indexed="0"/>
      <name val="Arial Narrow"/>
      <family val="2"/>
    </font>
    <font>
      <u/>
      <sz val="11"/>
      <color indexed="12"/>
      <name val="Calibri"/>
      <family val="2"/>
    </font>
    <font>
      <sz val="12"/>
      <color indexed="8"/>
      <name val="Garamond"/>
      <family val="2"/>
    </font>
    <font>
      <sz val="11"/>
      <color indexed="8"/>
      <name val="Garamond"/>
      <family val="2"/>
    </font>
    <font>
      <b/>
      <sz val="11"/>
      <color indexed="8"/>
      <name val="Garamond"/>
      <family val="2"/>
    </font>
    <font>
      <sz val="8"/>
      <color theme="1"/>
      <name val="Arial Narrow"/>
      <family val="2"/>
    </font>
    <font>
      <sz val="10"/>
      <name val="Univers"/>
      <family val="2"/>
    </font>
    <font>
      <u/>
      <sz val="10"/>
      <color theme="10"/>
      <name val="Univers"/>
      <family val="2"/>
    </font>
    <font>
      <b/>
      <sz val="7"/>
      <color rgb="FF515560"/>
      <name val="Arial"/>
      <family val="2"/>
    </font>
    <font>
      <sz val="8"/>
      <color indexed="8"/>
      <name val="Arial"/>
      <family val="2"/>
    </font>
    <font>
      <sz val="1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16365C"/>
        <bgColor indexed="64"/>
      </patternFill>
    </fill>
    <fill>
      <patternFill patternType="mediumGray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rgb="FF000000"/>
      </patternFill>
    </fill>
    <fill>
      <patternFill patternType="lightUp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467">
    <xf numFmtId="0" fontId="0" fillId="0" borderId="0"/>
    <xf numFmtId="0" fontId="3" fillId="0" borderId="0"/>
    <xf numFmtId="0" fontId="7" fillId="0" borderId="0"/>
    <xf numFmtId="0" fontId="10" fillId="0" borderId="0"/>
    <xf numFmtId="9" fontId="11" fillId="0" borderId="0" applyFont="0" applyFill="0" applyBorder="0" applyAlignment="0" applyProtection="0"/>
    <xf numFmtId="0" fontId="11" fillId="0" borderId="0"/>
    <xf numFmtId="0" fontId="18" fillId="0" borderId="0" applyNumberFormat="0" applyFill="0" applyBorder="0" applyAlignment="0" applyProtection="0"/>
    <xf numFmtId="0" fontId="39" fillId="0" borderId="19" applyNumberFormat="0" applyBorder="0" applyProtection="0">
      <alignment horizontal="center"/>
    </xf>
    <xf numFmtId="0" fontId="41" fillId="0" borderId="0" applyFill="0" applyBorder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5" fillId="0" borderId="0"/>
    <xf numFmtId="0" fontId="39" fillId="9" borderId="20" applyNumberFormat="0" applyBorder="0" applyProtection="0">
      <alignment horizontal="center"/>
    </xf>
    <xf numFmtId="0" fontId="43" fillId="0" borderId="0" applyNumberFormat="0" applyFill="0" applyProtection="0"/>
    <xf numFmtId="0" fontId="39" fillId="0" borderId="0" applyNumberFormat="0" applyFill="0" applyBorder="0" applyProtection="0">
      <alignment horizontal="left"/>
    </xf>
    <xf numFmtId="0" fontId="7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7" fillId="0" borderId="0"/>
    <xf numFmtId="0" fontId="7" fillId="0" borderId="0"/>
    <xf numFmtId="0" fontId="7" fillId="0" borderId="0" applyNumberFormat="0" applyFont="0" applyFill="0" applyBorder="0" applyProtection="0">
      <alignment wrapText="1"/>
    </xf>
    <xf numFmtId="178" fontId="7" fillId="0" borderId="0" applyFont="0" applyFill="0" applyBorder="0" applyProtection="0">
      <alignment wrapText="1"/>
    </xf>
    <xf numFmtId="0" fontId="7" fillId="11" borderId="0" applyNumberFormat="0" applyFont="0" applyBorder="0" applyProtection="0">
      <alignment wrapText="1"/>
    </xf>
    <xf numFmtId="0" fontId="7" fillId="0" borderId="0" applyNumberFormat="0" applyFont="0" applyFill="0" applyBorder="0" applyProtection="0">
      <alignment wrapText="1"/>
    </xf>
    <xf numFmtId="0" fontId="7" fillId="0" borderId="0" applyNumberFormat="0" applyFont="0" applyFill="0" applyBorder="0" applyProtection="0">
      <alignment wrapText="1"/>
    </xf>
    <xf numFmtId="0" fontId="7" fillId="0" borderId="0"/>
    <xf numFmtId="0" fontId="11" fillId="0" borderId="0"/>
    <xf numFmtId="0" fontId="45" fillId="0" borderId="0"/>
    <xf numFmtId="0" fontId="45" fillId="0" borderId="0"/>
    <xf numFmtId="0" fontId="45" fillId="0" borderId="0"/>
    <xf numFmtId="0" fontId="11" fillId="0" borderId="0"/>
    <xf numFmtId="0" fontId="7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45" fillId="0" borderId="0"/>
    <xf numFmtId="0" fontId="11" fillId="0" borderId="0"/>
    <xf numFmtId="0" fontId="7" fillId="0" borderId="0"/>
    <xf numFmtId="179" fontId="11" fillId="0" borderId="0"/>
    <xf numFmtId="179" fontId="7" fillId="0" borderId="0"/>
    <xf numFmtId="180" fontId="48" fillId="0" borderId="0"/>
    <xf numFmtId="179" fontId="44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49" fillId="12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21" borderId="0" applyNumberFormat="0" applyBorder="0" applyAlignment="0" applyProtection="0"/>
    <xf numFmtId="0" fontId="51" fillId="22" borderId="0" applyNumberFormat="0" applyBorder="0" applyAlignment="0" applyProtection="0"/>
    <xf numFmtId="0" fontId="51" fillId="19" borderId="0" applyNumberFormat="0" applyBorder="0" applyAlignment="0" applyProtection="0"/>
    <xf numFmtId="0" fontId="51" fillId="20" borderId="0" applyNumberFormat="0" applyBorder="0" applyAlignment="0" applyProtection="0"/>
    <xf numFmtId="0" fontId="51" fillId="23" borderId="0" applyNumberFormat="0" applyBorder="0" applyAlignment="0" applyProtection="0"/>
    <xf numFmtId="0" fontId="51" fillId="24" borderId="0" applyNumberFormat="0" applyBorder="0" applyAlignment="0" applyProtection="0"/>
    <xf numFmtId="0" fontId="51" fillId="25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28" borderId="0" applyNumberFormat="0" applyBorder="0" applyAlignment="0" applyProtection="0"/>
    <xf numFmtId="0" fontId="51" fillId="23" borderId="0" applyNumberFormat="0" applyBorder="0" applyAlignment="0" applyProtection="0"/>
    <xf numFmtId="0" fontId="51" fillId="24" borderId="0" applyNumberFormat="0" applyBorder="0" applyAlignment="0" applyProtection="0"/>
    <xf numFmtId="0" fontId="51" fillId="29" borderId="0" applyNumberFormat="0" applyBorder="0" applyAlignment="0" applyProtection="0"/>
    <xf numFmtId="0" fontId="59" fillId="13" borderId="0" applyNumberFormat="0" applyBorder="0" applyAlignment="0" applyProtection="0"/>
    <xf numFmtId="0" fontId="55" fillId="30" borderId="25" applyNumberFormat="0" applyAlignment="0" applyProtection="0"/>
    <xf numFmtId="0" fontId="64" fillId="31" borderId="27" applyNumberFormat="0" applyAlignment="0" applyProtection="0"/>
    <xf numFmtId="0" fontId="62" fillId="0" borderId="0" applyNumberFormat="0" applyFill="0" applyBorder="0" applyAlignment="0" applyProtection="0"/>
    <xf numFmtId="0" fontId="57" fillId="14" borderId="0" applyNumberFormat="0" applyBorder="0" applyAlignment="0" applyProtection="0"/>
    <xf numFmtId="0" fontId="52" fillId="0" borderId="22" applyNumberFormat="0" applyFill="0" applyAlignment="0" applyProtection="0"/>
    <xf numFmtId="0" fontId="53" fillId="0" borderId="23" applyNumberFormat="0" applyFill="0" applyAlignment="0" applyProtection="0"/>
    <xf numFmtId="0" fontId="54" fillId="0" borderId="24" applyNumberFormat="0" applyFill="0" applyAlignment="0" applyProtection="0"/>
    <xf numFmtId="0" fontId="54" fillId="0" borderId="0" applyNumberFormat="0" applyFill="0" applyBorder="0" applyAlignment="0" applyProtection="0"/>
    <xf numFmtId="0" fontId="58" fillId="17" borderId="25" applyNumberFormat="0" applyAlignment="0" applyProtection="0"/>
    <xf numFmtId="0" fontId="56" fillId="0" borderId="26" applyNumberFormat="0" applyFill="0" applyAlignment="0" applyProtection="0"/>
    <xf numFmtId="0" fontId="60" fillId="32" borderId="0" applyNumberFormat="0" applyBorder="0" applyAlignment="0" applyProtection="0"/>
    <xf numFmtId="0" fontId="49" fillId="33" borderId="28" applyNumberFormat="0" applyFont="0" applyAlignment="0" applyProtection="0"/>
    <xf numFmtId="0" fontId="61" fillId="30" borderId="29" applyNumberFormat="0" applyAlignment="0" applyProtection="0"/>
    <xf numFmtId="0" fontId="63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7" fillId="0" borderId="0"/>
    <xf numFmtId="0" fontId="11" fillId="0" borderId="0"/>
    <xf numFmtId="0" fontId="11" fillId="0" borderId="0"/>
    <xf numFmtId="0" fontId="7" fillId="33" borderId="28" applyNumberFormat="0" applyFont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0" fontId="7" fillId="0" borderId="0"/>
    <xf numFmtId="0" fontId="79" fillId="0" borderId="0" applyNumberForma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0" fontId="7" fillId="0" borderId="0"/>
    <xf numFmtId="182" fontId="78" fillId="0" borderId="0" applyFont="0" applyFill="0" applyBorder="0" applyAlignment="0" applyProtection="0"/>
    <xf numFmtId="0" fontId="78" fillId="0" borderId="0"/>
    <xf numFmtId="0" fontId="18" fillId="0" borderId="0" applyNumberFormat="0" applyFill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7" fillId="0" borderId="0"/>
    <xf numFmtId="3" fontId="66" fillId="34" borderId="30" applyFont="0" applyFill="0" applyBorder="0" applyProtection="0">
      <alignment horizontal="right" vertical="center" indent="1"/>
    </xf>
    <xf numFmtId="0" fontId="67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1" fillId="35" borderId="31" applyFont="0" applyBorder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40" fillId="0" borderId="0"/>
    <xf numFmtId="0" fontId="7" fillId="0" borderId="0"/>
    <xf numFmtId="0" fontId="40" fillId="0" borderId="0"/>
    <xf numFmtId="0" fontId="7" fillId="0" borderId="0"/>
    <xf numFmtId="0" fontId="7" fillId="0" borderId="0"/>
    <xf numFmtId="0" fontId="68" fillId="0" borderId="0">
      <alignment vertical="top"/>
    </xf>
    <xf numFmtId="0" fontId="7" fillId="0" borderId="0"/>
    <xf numFmtId="0" fontId="7" fillId="0" borderId="0"/>
    <xf numFmtId="0" fontId="68" fillId="0" borderId="0">
      <alignment vertical="top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2" fillId="10" borderId="20">
      <alignment vertical="center"/>
    </xf>
    <xf numFmtId="44" fontId="7" fillId="0" borderId="0" applyFont="0" applyFill="0" applyBorder="0" applyAlignment="0" applyProtection="0"/>
    <xf numFmtId="0" fontId="73" fillId="0" borderId="0" applyNumberFormat="0" applyFill="0" applyBorder="0" applyAlignment="0" applyProtection="0"/>
    <xf numFmtId="177" fontId="69" fillId="0" borderId="32" applyNumberFormat="0" applyFont="0" applyFill="0" applyAlignment="0" applyProtection="0"/>
    <xf numFmtId="177" fontId="69" fillId="0" borderId="33" applyNumberFormat="0" applyFont="0" applyFill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0" fontId="40" fillId="0" borderId="0"/>
    <xf numFmtId="0" fontId="40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74" fillId="0" borderId="0"/>
    <xf numFmtId="0" fontId="75" fillId="0" borderId="0"/>
    <xf numFmtId="0" fontId="49" fillId="0" borderId="0"/>
    <xf numFmtId="0" fontId="49" fillId="0" borderId="0"/>
    <xf numFmtId="0" fontId="74" fillId="0" borderId="0"/>
    <xf numFmtId="0" fontId="74" fillId="0" borderId="0"/>
    <xf numFmtId="0" fontId="40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8" fillId="0" borderId="0"/>
    <xf numFmtId="0" fontId="7" fillId="0" borderId="0"/>
    <xf numFmtId="0" fontId="7" fillId="0" borderId="0"/>
    <xf numFmtId="0" fontId="68" fillId="0" borderId="0"/>
    <xf numFmtId="0" fontId="40" fillId="0" borderId="0"/>
    <xf numFmtId="0" fontId="40" fillId="0" borderId="0"/>
    <xf numFmtId="0" fontId="49" fillId="0" borderId="0"/>
    <xf numFmtId="0" fontId="40" fillId="0" borderId="0"/>
    <xf numFmtId="0" fontId="40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68" fillId="0" borderId="0">
      <alignment vertical="top"/>
    </xf>
    <xf numFmtId="0" fontId="68" fillId="0" borderId="0">
      <alignment vertical="top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1" fillId="0" borderId="0" applyNumberFormat="0"/>
    <xf numFmtId="0" fontId="39" fillId="0" borderId="21" applyBorder="0">
      <alignment horizontal="left"/>
    </xf>
    <xf numFmtId="0" fontId="70" fillId="0" borderId="34" applyNumberFormat="0" applyFill="0" applyAlignment="0" applyProtection="0"/>
    <xf numFmtId="0" fontId="76" fillId="0" borderId="35" applyNumberFormat="0" applyFill="0" applyAlignment="0" applyProtection="0"/>
    <xf numFmtId="177" fontId="71" fillId="0" borderId="0" applyNumberFormat="0" applyFont="0" applyFill="0" applyAlignment="0" applyProtection="0"/>
    <xf numFmtId="0" fontId="57" fillId="14" borderId="0" applyNumberFormat="0" applyBorder="0" applyAlignment="0" applyProtection="0"/>
    <xf numFmtId="0" fontId="52" fillId="0" borderId="22" applyNumberFormat="0" applyFill="0" applyAlignment="0" applyProtection="0"/>
    <xf numFmtId="0" fontId="53" fillId="0" borderId="23" applyNumberFormat="0" applyFill="0" applyAlignment="0" applyProtection="0"/>
    <xf numFmtId="0" fontId="54" fillId="0" borderId="24" applyNumberFormat="0" applyFill="0" applyAlignment="0" applyProtection="0"/>
    <xf numFmtId="0" fontId="54" fillId="0" borderId="0" applyNumberFormat="0" applyFill="0" applyBorder="0" applyAlignment="0" applyProtection="0"/>
    <xf numFmtId="0" fontId="58" fillId="17" borderId="25" applyNumberFormat="0" applyAlignment="0" applyProtection="0"/>
    <xf numFmtId="0" fontId="56" fillId="0" borderId="26" applyNumberFormat="0" applyFill="0" applyAlignment="0" applyProtection="0"/>
    <xf numFmtId="0" fontId="7" fillId="0" borderId="0"/>
    <xf numFmtId="0" fontId="11" fillId="0" borderId="0"/>
    <xf numFmtId="0" fontId="7" fillId="33" borderId="28" applyNumberFormat="0" applyFont="0" applyAlignment="0" applyProtection="0"/>
    <xf numFmtId="0" fontId="50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7" fillId="0" borderId="0"/>
    <xf numFmtId="0" fontId="40" fillId="0" borderId="0"/>
    <xf numFmtId="0" fontId="40" fillId="0" borderId="0"/>
    <xf numFmtId="181" fontId="7" fillId="0" borderId="0" applyFont="0" applyFill="0" applyBorder="0" applyAlignment="0" applyProtection="0"/>
    <xf numFmtId="0" fontId="40" fillId="0" borderId="0"/>
    <xf numFmtId="0" fontId="11" fillId="0" borderId="0"/>
    <xf numFmtId="0" fontId="11" fillId="0" borderId="0"/>
    <xf numFmtId="0" fontId="77" fillId="0" borderId="0"/>
    <xf numFmtId="0" fontId="77" fillId="0" borderId="0"/>
    <xf numFmtId="0" fontId="40" fillId="0" borderId="0"/>
    <xf numFmtId="0" fontId="77" fillId="0" borderId="0"/>
    <xf numFmtId="0" fontId="11" fillId="0" borderId="0"/>
    <xf numFmtId="0" fontId="11" fillId="0" borderId="0"/>
    <xf numFmtId="0" fontId="40" fillId="0" borderId="0"/>
    <xf numFmtId="0" fontId="7" fillId="0" borderId="0"/>
    <xf numFmtId="0" fontId="40" fillId="0" borderId="0"/>
    <xf numFmtId="9" fontId="40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0" fillId="0" borderId="0"/>
    <xf numFmtId="0" fontId="11" fillId="0" borderId="0"/>
    <xf numFmtId="9" fontId="40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213">
    <xf numFmtId="0" fontId="0" fillId="0" borderId="0" xfId="0"/>
    <xf numFmtId="0" fontId="5" fillId="0" borderId="0" xfId="1" applyFont="1"/>
    <xf numFmtId="0" fontId="6" fillId="2" borderId="2" xfId="1" applyFont="1" applyFill="1" applyBorder="1" applyAlignment="1">
      <alignment horizontal="center" vertical="center"/>
    </xf>
    <xf numFmtId="0" fontId="8" fillId="0" borderId="0" xfId="1" applyFont="1"/>
    <xf numFmtId="0" fontId="8" fillId="2" borderId="0" xfId="1" applyFont="1" applyFill="1"/>
    <xf numFmtId="0" fontId="2" fillId="0" borderId="0" xfId="0" applyFont="1" applyAlignment="1">
      <alignment horizontal="left"/>
    </xf>
    <xf numFmtId="0" fontId="8" fillId="0" borderId="0" xfId="1" applyFont="1" applyAlignment="1">
      <alignment horizontal="center" vertical="center" wrapText="1" shrinkToFit="1"/>
    </xf>
    <xf numFmtId="0" fontId="6" fillId="2" borderId="0" xfId="1" applyFont="1" applyFill="1" applyAlignment="1">
      <alignment horizontal="center" vertical="center"/>
    </xf>
    <xf numFmtId="1" fontId="8" fillId="0" borderId="0" xfId="1" applyNumberFormat="1" applyFont="1"/>
    <xf numFmtId="0" fontId="1" fillId="0" borderId="0" xfId="0" applyFont="1"/>
    <xf numFmtId="1" fontId="8" fillId="0" borderId="0" xfId="1" applyNumberFormat="1" applyFont="1" applyAlignment="1">
      <alignment horizontal="center"/>
    </xf>
    <xf numFmtId="0" fontId="0" fillId="0" borderId="8" xfId="0" applyBorder="1"/>
    <xf numFmtId="0" fontId="9" fillId="0" borderId="1" xfId="1" applyFont="1" applyBorder="1" applyAlignment="1">
      <alignment horizontal="center" vertical="center" wrapText="1" shrinkToFit="1"/>
    </xf>
    <xf numFmtId="0" fontId="8" fillId="0" borderId="0" xfId="1" applyFont="1" applyAlignment="1">
      <alignment horizontal="left" indent="1"/>
    </xf>
    <xf numFmtId="0" fontId="13" fillId="0" borderId="0" xfId="0" applyFont="1" applyAlignment="1">
      <alignment horizontal="left"/>
    </xf>
    <xf numFmtId="0" fontId="12" fillId="0" borderId="0" xfId="0" applyFont="1"/>
    <xf numFmtId="164" fontId="5" fillId="0" borderId="0" xfId="1" applyNumberFormat="1" applyFont="1" applyAlignment="1">
      <alignment horizontal="center"/>
    </xf>
    <xf numFmtId="1" fontId="5" fillId="0" borderId="0" xfId="1" applyNumberFormat="1" applyFont="1" applyAlignment="1">
      <alignment horizontal="center"/>
    </xf>
    <xf numFmtId="1" fontId="8" fillId="0" borderId="0" xfId="1" applyNumberFormat="1" applyFont="1" applyAlignment="1">
      <alignment horizontal="right"/>
    </xf>
    <xf numFmtId="166" fontId="8" fillId="0" borderId="0" xfId="1" applyNumberFormat="1" applyFont="1" applyAlignment="1">
      <alignment horizontal="right"/>
    </xf>
    <xf numFmtId="0" fontId="8" fillId="0" borderId="0" xfId="1" applyFont="1" applyAlignment="1">
      <alignment horizontal="right"/>
    </xf>
    <xf numFmtId="0" fontId="7" fillId="0" borderId="0" xfId="5" applyFont="1" applyAlignment="1">
      <alignment horizontal="center"/>
    </xf>
    <xf numFmtId="0" fontId="7" fillId="0" borderId="0" xfId="0" quotePrefix="1" applyFont="1" applyAlignment="1">
      <alignment horizontal="center"/>
    </xf>
    <xf numFmtId="0" fontId="7" fillId="0" borderId="0" xfId="0" applyFont="1"/>
    <xf numFmtId="0" fontId="7" fillId="0" borderId="0" xfId="5" quotePrefix="1" applyFont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14" fillId="0" borderId="0" xfId="0" applyFont="1"/>
    <xf numFmtId="164" fontId="8" fillId="0" borderId="0" xfId="1" applyNumberFormat="1" applyFont="1"/>
    <xf numFmtId="166" fontId="5" fillId="0" borderId="0" xfId="1" applyNumberFormat="1" applyFont="1" applyAlignment="1">
      <alignment horizontal="right"/>
    </xf>
    <xf numFmtId="0" fontId="5" fillId="0" borderId="0" xfId="1" applyFont="1" applyAlignment="1">
      <alignment horizontal="right"/>
    </xf>
    <xf numFmtId="1" fontId="5" fillId="0" borderId="0" xfId="1" applyNumberFormat="1" applyFont="1" applyAlignment="1">
      <alignment horizontal="right"/>
    </xf>
    <xf numFmtId="9" fontId="8" fillId="0" borderId="0" xfId="4" applyFont="1" applyAlignment="1">
      <alignment horizontal="right"/>
    </xf>
    <xf numFmtId="164" fontId="8" fillId="0" borderId="0" xfId="1" applyNumberFormat="1" applyFont="1" applyAlignment="1">
      <alignment horizontal="right"/>
    </xf>
    <xf numFmtId="164" fontId="8" fillId="0" borderId="0" xfId="4" applyNumberFormat="1" applyFont="1" applyAlignment="1">
      <alignment horizontal="right"/>
    </xf>
    <xf numFmtId="1" fontId="8" fillId="0" borderId="0" xfId="4" applyNumberFormat="1" applyFont="1" applyAlignment="1">
      <alignment horizontal="right"/>
    </xf>
    <xf numFmtId="167" fontId="5" fillId="0" borderId="0" xfId="1" applyNumberFormat="1" applyFont="1" applyAlignment="1">
      <alignment horizontal="right"/>
    </xf>
    <xf numFmtId="167" fontId="8" fillId="0" borderId="0" xfId="1" applyNumberFormat="1" applyFont="1" applyAlignment="1">
      <alignment horizontal="right"/>
    </xf>
    <xf numFmtId="0" fontId="0" fillId="0" borderId="0" xfId="0" applyAlignment="1">
      <alignment vertical="center"/>
    </xf>
    <xf numFmtId="0" fontId="8" fillId="0" borderId="0" xfId="1" applyFont="1" applyAlignment="1">
      <alignment horizontal="left" vertical="center"/>
    </xf>
    <xf numFmtId="0" fontId="6" fillId="2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 wrapText="1" shrinkToFit="1"/>
    </xf>
    <xf numFmtId="0" fontId="6" fillId="2" borderId="12" xfId="1" applyFont="1" applyFill="1" applyBorder="1" applyAlignment="1">
      <alignment horizontal="center" vertical="center"/>
    </xf>
    <xf numFmtId="0" fontId="23" fillId="0" borderId="0" xfId="6" applyFont="1" applyAlignment="1" applyProtection="1"/>
    <xf numFmtId="0" fontId="4" fillId="2" borderId="1" xfId="1" applyFont="1" applyFill="1" applyBorder="1" applyAlignment="1">
      <alignment horizontal="center" vertical="center" wrapText="1" shrinkToFit="1"/>
    </xf>
    <xf numFmtId="0" fontId="4" fillId="0" borderId="0" xfId="1" applyFont="1" applyAlignment="1">
      <alignment horizontal="center" vertical="center" wrapText="1" shrinkToFit="1"/>
    </xf>
    <xf numFmtId="0" fontId="4" fillId="2" borderId="10" xfId="1" applyFont="1" applyFill="1" applyBorder="1" applyAlignment="1">
      <alignment horizontal="center" vertical="center" wrapText="1" shrinkToFit="1"/>
    </xf>
    <xf numFmtId="0" fontId="21" fillId="0" borderId="0" xfId="0" applyFont="1"/>
    <xf numFmtId="0" fontId="25" fillId="0" borderId="0" xfId="0" applyFont="1"/>
    <xf numFmtId="0" fontId="0" fillId="0" borderId="0" xfId="0" applyAlignment="1">
      <alignment horizontal="center"/>
    </xf>
    <xf numFmtId="0" fontId="21" fillId="0" borderId="0" xfId="0" applyFont="1" applyAlignment="1">
      <alignment horizontal="justify" vertical="center" wrapText="1"/>
    </xf>
    <xf numFmtId="0" fontId="9" fillId="2" borderId="1" xfId="1" applyFont="1" applyFill="1" applyBorder="1" applyAlignment="1">
      <alignment horizontal="center" vertical="center" wrapText="1" shrinkToFit="1"/>
    </xf>
    <xf numFmtId="167" fontId="17" fillId="0" borderId="0" xfId="4" applyNumberFormat="1" applyFont="1"/>
    <xf numFmtId="167" fontId="16" fillId="0" borderId="0" xfId="4" applyNumberFormat="1" applyFont="1"/>
    <xf numFmtId="167" fontId="16" fillId="0" borderId="0" xfId="4" applyNumberFormat="1" applyFont="1" applyAlignment="1">
      <alignment horizontal="right"/>
    </xf>
    <xf numFmtId="0" fontId="18" fillId="0" borderId="0" xfId="6"/>
    <xf numFmtId="0" fontId="14" fillId="0" borderId="0" xfId="0" applyFont="1" applyAlignment="1">
      <alignment horizontal="center"/>
    </xf>
    <xf numFmtId="167" fontId="16" fillId="0" borderId="0" xfId="4" applyNumberFormat="1" applyFont="1" applyFill="1"/>
    <xf numFmtId="164" fontId="5" fillId="0" borderId="0" xfId="4" applyNumberFormat="1" applyFont="1" applyFill="1" applyAlignment="1">
      <alignment horizontal="right"/>
    </xf>
    <xf numFmtId="168" fontId="5" fillId="0" borderId="0" xfId="1" applyNumberFormat="1" applyFont="1" applyAlignment="1">
      <alignment horizontal="right"/>
    </xf>
    <xf numFmtId="168" fontId="8" fillId="0" borderId="0" xfId="1" applyNumberFormat="1" applyFont="1" applyAlignment="1">
      <alignment horizontal="right"/>
    </xf>
    <xf numFmtId="0" fontId="28" fillId="0" borderId="0" xfId="0" applyFont="1"/>
    <xf numFmtId="0" fontId="29" fillId="0" borderId="0" xfId="6" applyFont="1"/>
    <xf numFmtId="0" fontId="30" fillId="0" borderId="0" xfId="0" applyFont="1" applyAlignment="1">
      <alignment vertical="center"/>
    </xf>
    <xf numFmtId="0" fontId="31" fillId="0" borderId="0" xfId="6" applyFont="1" applyAlignment="1" applyProtection="1"/>
    <xf numFmtId="167" fontId="17" fillId="0" borderId="0" xfId="4" applyNumberFormat="1" applyFont="1" applyFill="1" applyAlignment="1">
      <alignment horizontal="right"/>
    </xf>
    <xf numFmtId="0" fontId="4" fillId="2" borderId="14" xfId="1" applyFont="1" applyFill="1" applyBorder="1" applyAlignment="1">
      <alignment horizontal="center" vertical="center" wrapText="1" shrinkToFit="1"/>
    </xf>
    <xf numFmtId="0" fontId="33" fillId="4" borderId="16" xfId="1" applyFont="1" applyFill="1" applyBorder="1" applyAlignment="1">
      <alignment horizontal="center" vertical="center" wrapText="1"/>
    </xf>
    <xf numFmtId="0" fontId="33" fillId="6" borderId="17" xfId="1" applyFont="1" applyFill="1" applyBorder="1" applyAlignment="1">
      <alignment horizontal="center" vertical="center" wrapText="1"/>
    </xf>
    <xf numFmtId="0" fontId="33" fillId="4" borderId="15" xfId="1" applyFont="1" applyFill="1" applyBorder="1" applyAlignment="1">
      <alignment horizontal="center" vertical="center" wrapText="1"/>
    </xf>
    <xf numFmtId="0" fontId="33" fillId="4" borderId="17" xfId="1" applyFont="1" applyFill="1" applyBorder="1" applyAlignment="1">
      <alignment horizontal="center" vertical="center" wrapText="1"/>
    </xf>
    <xf numFmtId="0" fontId="33" fillId="5" borderId="15" xfId="1" applyFont="1" applyFill="1" applyBorder="1" applyAlignment="1">
      <alignment horizontal="center" vertical="center" wrapText="1"/>
    </xf>
    <xf numFmtId="0" fontId="33" fillId="5" borderId="16" xfId="1" applyFont="1" applyFill="1" applyBorder="1" applyAlignment="1">
      <alignment horizontal="center" vertical="center" wrapText="1"/>
    </xf>
    <xf numFmtId="0" fontId="33" fillId="5" borderId="17" xfId="1" applyFont="1" applyFill="1" applyBorder="1" applyAlignment="1">
      <alignment horizontal="center" vertical="center" wrapText="1"/>
    </xf>
    <xf numFmtId="0" fontId="33" fillId="6" borderId="15" xfId="1" applyFont="1" applyFill="1" applyBorder="1" applyAlignment="1">
      <alignment horizontal="center" vertical="center" wrapText="1"/>
    </xf>
    <xf numFmtId="0" fontId="33" fillId="6" borderId="16" xfId="1" applyFont="1" applyFill="1" applyBorder="1" applyAlignment="1">
      <alignment horizontal="center" vertical="center" wrapText="1"/>
    </xf>
    <xf numFmtId="0" fontId="34" fillId="2" borderId="1" xfId="1" applyFont="1" applyFill="1" applyBorder="1" applyAlignment="1">
      <alignment horizontal="center" vertical="center" wrapText="1" shrinkToFit="1"/>
    </xf>
    <xf numFmtId="0" fontId="33" fillId="7" borderId="17" xfId="1" applyFont="1" applyFill="1" applyBorder="1" applyAlignment="1">
      <alignment horizontal="center" vertical="center" wrapText="1"/>
    </xf>
    <xf numFmtId="0" fontId="33" fillId="5" borderId="18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/>
    </xf>
    <xf numFmtId="1" fontId="0" fillId="0" borderId="0" xfId="0" applyNumberFormat="1"/>
    <xf numFmtId="0" fontId="21" fillId="0" borderId="0" xfId="0" applyFont="1" applyAlignment="1">
      <alignment vertical="center" wrapText="1"/>
    </xf>
    <xf numFmtId="0" fontId="4" fillId="8" borderId="12" xfId="1" applyFont="1" applyFill="1" applyBorder="1" applyAlignment="1">
      <alignment horizontal="center" vertical="center" wrapText="1"/>
    </xf>
    <xf numFmtId="0" fontId="4" fillId="8" borderId="3" xfId="1" applyFont="1" applyFill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 shrinkToFit="1"/>
    </xf>
    <xf numFmtId="167" fontId="0" fillId="0" borderId="0" xfId="0" applyNumberFormat="1"/>
    <xf numFmtId="2" fontId="0" fillId="0" borderId="0" xfId="0" applyNumberFormat="1"/>
    <xf numFmtId="0" fontId="34" fillId="0" borderId="0" xfId="1" applyFont="1" applyAlignment="1">
      <alignment horizontal="center" vertical="center" wrapText="1" shrinkToFit="1"/>
    </xf>
    <xf numFmtId="173" fontId="0" fillId="0" borderId="0" xfId="4" applyNumberFormat="1" applyFont="1"/>
    <xf numFmtId="0" fontId="22" fillId="0" borderId="0" xfId="1" applyFont="1" applyAlignment="1">
      <alignment horizontal="center" vertical="center" wrapText="1" shrinkToFit="1"/>
    </xf>
    <xf numFmtId="168" fontId="17" fillId="0" borderId="0" xfId="1" applyNumberFormat="1" applyFont="1" applyAlignment="1">
      <alignment horizontal="right"/>
    </xf>
    <xf numFmtId="1" fontId="17" fillId="0" borderId="0" xfId="1" applyNumberFormat="1" applyFont="1" applyAlignment="1">
      <alignment horizontal="right"/>
    </xf>
    <xf numFmtId="165" fontId="8" fillId="0" borderId="0" xfId="1" applyNumberFormat="1" applyFont="1" applyAlignment="1">
      <alignment horizontal="right"/>
    </xf>
    <xf numFmtId="166" fontId="8" fillId="0" borderId="0" xfId="1" quotePrefix="1" applyNumberFormat="1" applyFont="1" applyAlignment="1">
      <alignment horizontal="right"/>
    </xf>
    <xf numFmtId="0" fontId="14" fillId="0" borderId="0" xfId="0" applyFont="1" applyAlignment="1">
      <alignment horizontal="right"/>
    </xf>
    <xf numFmtId="0" fontId="28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1" applyFont="1" applyAlignment="1">
      <alignment horizontal="left" vertical="center"/>
    </xf>
    <xf numFmtId="0" fontId="22" fillId="0" borderId="0" xfId="1" applyFont="1" applyAlignment="1">
      <alignment vertical="center" wrapText="1"/>
    </xf>
    <xf numFmtId="0" fontId="19" fillId="0" borderId="0" xfId="1" applyFont="1" applyAlignment="1">
      <alignment vertical="center"/>
    </xf>
    <xf numFmtId="0" fontId="22" fillId="0" borderId="0" xfId="1" applyFont="1" applyAlignment="1">
      <alignment vertical="center"/>
    </xf>
    <xf numFmtId="0" fontId="19" fillId="0" borderId="0" xfId="1" applyFont="1"/>
    <xf numFmtId="1" fontId="38" fillId="0" borderId="0" xfId="0" applyNumberFormat="1" applyFont="1"/>
    <xf numFmtId="0" fontId="19" fillId="0" borderId="0" xfId="1" applyFont="1" applyAlignment="1">
      <alignment horizontal="left" vertical="center"/>
    </xf>
    <xf numFmtId="0" fontId="21" fillId="0" borderId="0" xfId="0" applyFont="1" applyAlignment="1">
      <alignment horizontal="left" vertical="center" wrapText="1" indent="4"/>
    </xf>
    <xf numFmtId="166" fontId="0" fillId="0" borderId="0" xfId="0" applyNumberFormat="1"/>
    <xf numFmtId="172" fontId="5" fillId="0" borderId="0" xfId="1" applyNumberFormat="1" applyFont="1" applyAlignment="1">
      <alignment horizontal="right"/>
    </xf>
    <xf numFmtId="172" fontId="8" fillId="0" borderId="0" xfId="1" applyNumberFormat="1" applyFont="1" applyAlignment="1">
      <alignment horizontal="right"/>
    </xf>
    <xf numFmtId="167" fontId="17" fillId="0" borderId="0" xfId="4" applyNumberFormat="1" applyFont="1" applyFill="1"/>
    <xf numFmtId="167" fontId="16" fillId="0" borderId="0" xfId="4" applyNumberFormat="1" applyFont="1" applyFill="1" applyAlignment="1">
      <alignment horizontal="right"/>
    </xf>
    <xf numFmtId="167" fontId="5" fillId="36" borderId="0" xfId="1" applyNumberFormat="1" applyFont="1" applyFill="1" applyAlignment="1">
      <alignment horizontal="right"/>
    </xf>
    <xf numFmtId="1" fontId="5" fillId="36" borderId="0" xfId="1" applyNumberFormat="1" applyFont="1" applyFill="1" applyAlignment="1">
      <alignment horizontal="right"/>
    </xf>
    <xf numFmtId="167" fontId="8" fillId="36" borderId="0" xfId="1" applyNumberFormat="1" applyFont="1" applyFill="1" applyAlignment="1">
      <alignment horizontal="right"/>
    </xf>
    <xf numFmtId="1" fontId="8" fillId="36" borderId="0" xfId="1" applyNumberFormat="1" applyFont="1" applyFill="1" applyAlignment="1">
      <alignment horizontal="right"/>
    </xf>
    <xf numFmtId="2" fontId="5" fillId="36" borderId="0" xfId="1" applyNumberFormat="1" applyFont="1" applyFill="1" applyAlignment="1">
      <alignment horizontal="right"/>
    </xf>
    <xf numFmtId="2" fontId="8" fillId="36" borderId="0" xfId="1" applyNumberFormat="1" applyFont="1" applyFill="1" applyAlignment="1">
      <alignment horizontal="right"/>
    </xf>
    <xf numFmtId="2" fontId="8" fillId="0" borderId="0" xfId="1" applyNumberFormat="1" applyFont="1" applyAlignment="1">
      <alignment horizontal="right"/>
    </xf>
    <xf numFmtId="167" fontId="5" fillId="0" borderId="0" xfId="4" applyNumberFormat="1" applyFont="1" applyFill="1"/>
    <xf numFmtId="167" fontId="8" fillId="0" borderId="0" xfId="4" applyNumberFormat="1" applyFont="1" applyFill="1"/>
    <xf numFmtId="167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167" fontId="8" fillId="0" borderId="0" xfId="0" applyNumberFormat="1" applyFont="1" applyAlignment="1">
      <alignment horizontal="right" vertical="center" shrinkToFit="1"/>
    </xf>
    <xf numFmtId="167" fontId="5" fillId="0" borderId="0" xfId="4" applyNumberFormat="1" applyFont="1" applyFill="1" applyAlignment="1">
      <alignment horizontal="right"/>
    </xf>
    <xf numFmtId="1" fontId="17" fillId="0" borderId="0" xfId="4" applyNumberFormat="1" applyFont="1" applyFill="1"/>
    <xf numFmtId="1" fontId="16" fillId="0" borderId="0" xfId="4" applyNumberFormat="1" applyFont="1" applyFill="1"/>
    <xf numFmtId="164" fontId="8" fillId="0" borderId="0" xfId="4" applyNumberFormat="1" applyFont="1" applyFill="1" applyAlignment="1">
      <alignment horizontal="right"/>
    </xf>
    <xf numFmtId="167" fontId="8" fillId="0" borderId="0" xfId="0" applyNumberFormat="1" applyFont="1" applyAlignment="1">
      <alignment vertical="center"/>
    </xf>
    <xf numFmtId="17" fontId="1" fillId="0" borderId="0" xfId="0" applyNumberFormat="1" applyFont="1"/>
    <xf numFmtId="164" fontId="0" fillId="0" borderId="0" xfId="0" applyNumberFormat="1"/>
    <xf numFmtId="167" fontId="8" fillId="0" borderId="0" xfId="1" quotePrefix="1" applyNumberFormat="1" applyFont="1" applyAlignment="1">
      <alignment horizontal="right"/>
    </xf>
    <xf numFmtId="171" fontId="5" fillId="0" borderId="0" xfId="1" applyNumberFormat="1" applyFont="1" applyAlignment="1">
      <alignment horizontal="right"/>
    </xf>
    <xf numFmtId="171" fontId="8" fillId="0" borderId="0" xfId="1" applyNumberFormat="1" applyFont="1" applyAlignment="1">
      <alignment horizontal="right"/>
    </xf>
    <xf numFmtId="170" fontId="5" fillId="0" borderId="0" xfId="1" applyNumberFormat="1" applyFont="1" applyAlignment="1">
      <alignment horizontal="right"/>
    </xf>
    <xf numFmtId="164" fontId="16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69" fontId="8" fillId="0" borderId="0" xfId="1" applyNumberFormat="1" applyFont="1" applyAlignment="1">
      <alignment horizontal="right"/>
    </xf>
    <xf numFmtId="169" fontId="5" fillId="0" borderId="0" xfId="1" applyNumberFormat="1" applyFont="1" applyAlignment="1">
      <alignment horizontal="right"/>
    </xf>
    <xf numFmtId="0" fontId="80" fillId="0" borderId="0" xfId="0" applyFont="1"/>
    <xf numFmtId="167" fontId="17" fillId="0" borderId="0" xfId="1" applyNumberFormat="1" applyFont="1" applyAlignment="1">
      <alignment horizontal="right"/>
    </xf>
    <xf numFmtId="167" fontId="16" fillId="0" borderId="0" xfId="1" applyNumberFormat="1" applyFont="1" applyAlignment="1">
      <alignment horizontal="right"/>
    </xf>
    <xf numFmtId="1" fontId="16" fillId="0" borderId="0" xfId="1" applyNumberFormat="1" applyFont="1" applyAlignment="1">
      <alignment horizontal="right"/>
    </xf>
    <xf numFmtId="174" fontId="17" fillId="0" borderId="0" xfId="1" applyNumberFormat="1" applyFont="1" applyAlignment="1">
      <alignment horizontal="right"/>
    </xf>
    <xf numFmtId="174" fontId="16" fillId="0" borderId="0" xfId="1" applyNumberFormat="1" applyFont="1" applyAlignment="1">
      <alignment horizontal="right"/>
    </xf>
    <xf numFmtId="167" fontId="81" fillId="0" borderId="0" xfId="40" applyNumberFormat="1" applyFont="1" applyAlignment="1">
      <alignment horizontal="right" wrapText="1"/>
    </xf>
    <xf numFmtId="0" fontId="14" fillId="37" borderId="0" xfId="0" applyFont="1" applyFill="1" applyAlignment="1">
      <alignment horizontal="right"/>
    </xf>
    <xf numFmtId="0" fontId="7" fillId="37" borderId="0" xfId="0" quotePrefix="1" applyFont="1" applyFill="1" applyAlignment="1">
      <alignment horizontal="center"/>
    </xf>
    <xf numFmtId="0" fontId="25" fillId="37" borderId="0" xfId="0" applyFont="1" applyFill="1"/>
    <xf numFmtId="0" fontId="0" fillId="37" borderId="0" xfId="0" applyFill="1"/>
    <xf numFmtId="167" fontId="5" fillId="0" borderId="0" xfId="0" applyNumberFormat="1" applyFont="1" applyAlignment="1">
      <alignment vertical="center"/>
    </xf>
    <xf numFmtId="176" fontId="5" fillId="0" borderId="0" xfId="1" applyNumberFormat="1" applyFont="1" applyAlignment="1">
      <alignment horizontal="right"/>
    </xf>
    <xf numFmtId="176" fontId="8" fillId="0" borderId="0" xfId="1" applyNumberFormat="1" applyFont="1" applyAlignment="1">
      <alignment horizontal="right"/>
    </xf>
    <xf numFmtId="166" fontId="26" fillId="0" borderId="0" xfId="1" applyNumberFormat="1" applyFont="1" applyAlignment="1">
      <alignment horizontal="right"/>
    </xf>
    <xf numFmtId="2" fontId="5" fillId="0" borderId="0" xfId="1" applyNumberFormat="1" applyFont="1" applyAlignment="1">
      <alignment horizontal="right"/>
    </xf>
    <xf numFmtId="175" fontId="17" fillId="0" borderId="0" xfId="4" applyNumberFormat="1" applyFont="1" applyFill="1"/>
    <xf numFmtId="2" fontId="17" fillId="0" borderId="0" xfId="4" applyNumberFormat="1" applyFont="1" applyFill="1"/>
    <xf numFmtId="175" fontId="8" fillId="0" borderId="0" xfId="0" applyNumberFormat="1" applyFont="1" applyAlignment="1">
      <alignment vertical="center"/>
    </xf>
    <xf numFmtId="2" fontId="8" fillId="0" borderId="0" xfId="0" applyNumberFormat="1" applyFont="1" applyAlignment="1">
      <alignment vertical="center"/>
    </xf>
    <xf numFmtId="175" fontId="16" fillId="0" borderId="0" xfId="4" applyNumberFormat="1" applyFont="1" applyFill="1" applyAlignment="1">
      <alignment horizontal="right"/>
    </xf>
    <xf numFmtId="2" fontId="16" fillId="0" borderId="0" xfId="4" applyNumberFormat="1" applyFont="1" applyFill="1" applyAlignment="1">
      <alignment horizontal="right"/>
    </xf>
    <xf numFmtId="166" fontId="5" fillId="36" borderId="0" xfId="1" applyNumberFormat="1" applyFont="1" applyFill="1" applyAlignment="1">
      <alignment horizontal="right"/>
    </xf>
    <xf numFmtId="166" fontId="8" fillId="36" borderId="0" xfId="1" applyNumberFormat="1" applyFont="1" applyFill="1" applyAlignment="1">
      <alignment horizontal="right"/>
    </xf>
    <xf numFmtId="167" fontId="82" fillId="0" borderId="0" xfId="0" applyNumberFormat="1" applyFont="1"/>
    <xf numFmtId="3" fontId="17" fillId="0" borderId="0" xfId="4" applyNumberFormat="1" applyFont="1" applyFill="1"/>
    <xf numFmtId="3" fontId="16" fillId="0" borderId="0" xfId="4" applyNumberFormat="1" applyFont="1" applyFill="1" applyAlignment="1">
      <alignment horizontal="right"/>
    </xf>
    <xf numFmtId="3" fontId="16" fillId="0" borderId="0" xfId="4" applyNumberFormat="1" applyFont="1" applyFill="1"/>
    <xf numFmtId="183" fontId="17" fillId="0" borderId="0" xfId="4" applyNumberFormat="1" applyFont="1" applyFill="1"/>
    <xf numFmtId="183" fontId="16" fillId="0" borderId="0" xfId="4" applyNumberFormat="1" applyFont="1" applyFill="1" applyAlignment="1">
      <alignment horizontal="right"/>
    </xf>
    <xf numFmtId="183" fontId="16" fillId="0" borderId="0" xfId="4" applyNumberFormat="1" applyFont="1" applyFill="1"/>
    <xf numFmtId="0" fontId="4" fillId="2" borderId="36" xfId="1" applyFont="1" applyFill="1" applyBorder="1" applyAlignment="1">
      <alignment horizontal="center" vertical="center" wrapText="1" shrinkToFit="1"/>
    </xf>
    <xf numFmtId="10" fontId="4" fillId="2" borderId="1" xfId="1" applyNumberFormat="1" applyFont="1" applyFill="1" applyBorder="1" applyAlignment="1">
      <alignment horizontal="center" vertical="center" wrapText="1" shrinkToFit="1"/>
    </xf>
    <xf numFmtId="0" fontId="22" fillId="0" borderId="0" xfId="1" applyFont="1" applyAlignment="1">
      <alignment horizontal="left" wrapText="1"/>
    </xf>
    <xf numFmtId="0" fontId="14" fillId="0" borderId="0" xfId="0" applyFont="1" applyAlignment="1">
      <alignment horizontal="center"/>
    </xf>
    <xf numFmtId="0" fontId="4" fillId="2" borderId="6" xfId="1" applyFont="1" applyFill="1" applyBorder="1" applyAlignment="1">
      <alignment horizontal="center" vertical="center" wrapText="1" shrinkToFit="1"/>
    </xf>
    <xf numFmtId="0" fontId="4" fillId="2" borderId="8" xfId="1" applyFont="1" applyFill="1" applyBorder="1" applyAlignment="1">
      <alignment horizontal="center" vertical="center" wrapText="1" shrinkToFit="1"/>
    </xf>
    <xf numFmtId="0" fontId="19" fillId="0" borderId="0" xfId="1" applyFont="1" applyAlignment="1">
      <alignment horizontal="left"/>
    </xf>
    <xf numFmtId="0" fontId="15" fillId="3" borderId="0" xfId="0" applyFont="1" applyFill="1" applyAlignment="1">
      <alignment horizontal="left"/>
    </xf>
    <xf numFmtId="0" fontId="22" fillId="0" borderId="0" xfId="1" applyFont="1" applyAlignment="1">
      <alignment horizontal="left" vertical="center"/>
    </xf>
    <xf numFmtId="0" fontId="4" fillId="2" borderId="4" xfId="1" applyFont="1" applyFill="1" applyBorder="1" applyAlignment="1">
      <alignment horizontal="center" vertical="center" wrapText="1" shrinkToFit="1"/>
    </xf>
    <xf numFmtId="0" fontId="4" fillId="2" borderId="9" xfId="1" applyFont="1" applyFill="1" applyBorder="1" applyAlignment="1">
      <alignment horizontal="center" vertical="center" wrapText="1" shrinkToFit="1"/>
    </xf>
    <xf numFmtId="0" fontId="4" fillId="2" borderId="5" xfId="1" applyFont="1" applyFill="1" applyBorder="1" applyAlignment="1">
      <alignment horizontal="center" vertical="center" wrapText="1" shrinkToFit="1"/>
    </xf>
    <xf numFmtId="0" fontId="19" fillId="0" borderId="0" xfId="1" applyFont="1" applyAlignment="1">
      <alignment horizontal="left" vertical="center"/>
    </xf>
    <xf numFmtId="0" fontId="21" fillId="0" borderId="0" xfId="1" applyFont="1" applyAlignment="1">
      <alignment horizontal="left" vertical="center"/>
    </xf>
    <xf numFmtId="0" fontId="6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 shrinkToFit="1"/>
    </xf>
    <xf numFmtId="0" fontId="4" fillId="2" borderId="0" xfId="1" applyFont="1" applyFill="1" applyAlignment="1">
      <alignment horizontal="center" vertical="center" wrapText="1" shrinkToFit="1"/>
    </xf>
    <xf numFmtId="0" fontId="4" fillId="2" borderId="2" xfId="1" applyFont="1" applyFill="1" applyBorder="1" applyAlignment="1">
      <alignment horizontal="center" vertical="center" wrapText="1" shrinkToFit="1"/>
    </xf>
    <xf numFmtId="0" fontId="4" fillId="2" borderId="7" xfId="1" applyFont="1" applyFill="1" applyBorder="1" applyAlignment="1">
      <alignment horizontal="center" vertical="center" wrapText="1" shrinkToFit="1"/>
    </xf>
    <xf numFmtId="0" fontId="4" fillId="2" borderId="1" xfId="1" applyFont="1" applyFill="1" applyBorder="1" applyAlignment="1">
      <alignment horizontal="center" vertical="center" wrapText="1" shrinkToFit="1"/>
    </xf>
    <xf numFmtId="0" fontId="4" fillId="2" borderId="12" xfId="1" applyFont="1" applyFill="1" applyBorder="1" applyAlignment="1">
      <alignment horizontal="center" vertical="center" wrapText="1" shrinkToFit="1"/>
    </xf>
    <xf numFmtId="0" fontId="20" fillId="0" borderId="0" xfId="1" applyFont="1" applyAlignment="1">
      <alignment horizontal="left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 wrapText="1" shrinkToFit="1"/>
    </xf>
    <xf numFmtId="0" fontId="4" fillId="0" borderId="8" xfId="1" applyFont="1" applyBorder="1" applyAlignment="1">
      <alignment horizontal="center" vertical="center" wrapText="1" shrinkToFit="1"/>
    </xf>
    <xf numFmtId="0" fontId="4" fillId="0" borderId="7" xfId="1" applyFont="1" applyBorder="1" applyAlignment="1">
      <alignment horizontal="center" vertical="center" wrapText="1" shrinkToFit="1"/>
    </xf>
    <xf numFmtId="0" fontId="4" fillId="2" borderId="10" xfId="1" applyFont="1" applyFill="1" applyBorder="1" applyAlignment="1">
      <alignment horizontal="center" vertical="center" wrapText="1" shrinkToFit="1"/>
    </xf>
    <xf numFmtId="0" fontId="4" fillId="2" borderId="13" xfId="1" applyFont="1" applyFill="1" applyBorder="1" applyAlignment="1">
      <alignment horizontal="center" vertical="center" wrapText="1" shrinkToFit="1"/>
    </xf>
    <xf numFmtId="0" fontId="4" fillId="2" borderId="11" xfId="1" applyFont="1" applyFill="1" applyBorder="1" applyAlignment="1">
      <alignment horizontal="center" vertical="center" wrapText="1" shrinkToFit="1"/>
    </xf>
    <xf numFmtId="0" fontId="4" fillId="2" borderId="14" xfId="1" applyFont="1" applyFill="1" applyBorder="1" applyAlignment="1">
      <alignment horizontal="center" vertical="center" wrapText="1" shrinkToFit="1"/>
    </xf>
    <xf numFmtId="0" fontId="22" fillId="0" borderId="0" xfId="1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4" fillId="2" borderId="10" xfId="1" applyFont="1" applyFill="1" applyBorder="1" applyAlignment="1">
      <alignment horizontal="center" vertical="center" shrinkToFit="1"/>
    </xf>
    <xf numFmtId="0" fontId="4" fillId="2" borderId="13" xfId="1" applyFont="1" applyFill="1" applyBorder="1" applyAlignment="1">
      <alignment horizontal="center" vertical="center" shrinkToFit="1"/>
    </xf>
    <xf numFmtId="0" fontId="4" fillId="2" borderId="11" xfId="1" applyFont="1" applyFill="1" applyBorder="1" applyAlignment="1">
      <alignment horizontal="center" vertical="center" shrinkToFit="1"/>
    </xf>
    <xf numFmtId="0" fontId="27" fillId="0" borderId="0" xfId="0" applyFont="1" applyAlignment="1">
      <alignment horizontal="center"/>
    </xf>
    <xf numFmtId="0" fontId="22" fillId="0" borderId="0" xfId="1" applyFont="1" applyAlignment="1">
      <alignment horizontal="justify" vertical="center" wrapText="1"/>
    </xf>
    <xf numFmtId="0" fontId="4" fillId="8" borderId="12" xfId="1" applyFont="1" applyFill="1" applyBorder="1" applyAlignment="1">
      <alignment horizontal="center" vertical="center" wrapText="1"/>
    </xf>
    <xf numFmtId="0" fontId="4" fillId="8" borderId="14" xfId="1" applyFont="1" applyFill="1" applyBorder="1" applyAlignment="1">
      <alignment horizontal="center" vertical="center"/>
    </xf>
    <xf numFmtId="0" fontId="4" fillId="8" borderId="6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 wrapText="1"/>
    </xf>
  </cellXfs>
  <cellStyles count="467">
    <cellStyle name="%" xfId="205" xr:uid="{31E95038-F068-4523-8B49-3FF1EFA28BAF}"/>
    <cellStyle name="% 2" xfId="206" xr:uid="{29D5595B-8ADC-4854-B54E-F9DEA847D4FE}"/>
    <cellStyle name="% 2 2" xfId="207" xr:uid="{80DF1C1F-79CC-4FF5-BEF5-79D947C402C9}"/>
    <cellStyle name="% 2 2 2" xfId="208" xr:uid="{4D3508B8-0123-4E2B-BCC8-68C188160C41}"/>
    <cellStyle name="% 2 2 2 2" xfId="312" xr:uid="{76484977-85E2-40A6-BB9D-CA7F68EFC815}"/>
    <cellStyle name="% 2 2 2 3" xfId="398" xr:uid="{15F8F3D6-C1AE-41E3-A901-9AB718237CCD}"/>
    <cellStyle name="% 2 2_IV_02_05_Mad" xfId="209" xr:uid="{7C9C8455-3C0B-4AC1-8B73-7237CB818049}"/>
    <cellStyle name="% 2 3" xfId="311" xr:uid="{164B2ABB-D604-417E-8B4F-A26D2A252D82}"/>
    <cellStyle name="% 2_IV_02_05_Mad" xfId="210" xr:uid="{F028865B-3FF5-4C47-9A03-4AB11E73FA33}"/>
    <cellStyle name="% 3" xfId="211" xr:uid="{FCD84E35-6E0A-4C21-916B-11F9B4DCDD41}"/>
    <cellStyle name="% 3 2" xfId="313" xr:uid="{D09394F9-A564-48C6-ACFD-BDA30C850426}"/>
    <cellStyle name="%_II 04_07" xfId="212" xr:uid="{323D86EC-FF75-4D3C-BEB0-339D49589795}"/>
    <cellStyle name="%_II 04_07 2" xfId="314" xr:uid="{177EC7C5-0142-4413-A8F5-5254B783D1DD}"/>
    <cellStyle name="%_IV_02_05_Mad" xfId="213" xr:uid="{1886D60E-EA1B-46AF-9D2F-13DD9E63F656}"/>
    <cellStyle name="20% - Accent1" xfId="44" xr:uid="{0687BC9E-9A3E-4FE6-AD2D-07E84208E8FD}"/>
    <cellStyle name="20% - Accent2" xfId="45" xr:uid="{D0A28A03-A511-4715-B77A-087E88FC3D9E}"/>
    <cellStyle name="20% - Accent3" xfId="46" xr:uid="{2CE15D0C-F872-48C5-80E4-06EC8ABD66D6}"/>
    <cellStyle name="20% - Accent4" xfId="47" xr:uid="{1DD242A5-C84F-4C4D-8745-A012FD1F890A}"/>
    <cellStyle name="20% - Accent5" xfId="48" xr:uid="{5348B083-857F-47DF-B9EF-7D3C9EAF8977}"/>
    <cellStyle name="20% - Accent6" xfId="49" xr:uid="{BECBE04C-A6FE-4BB7-88DF-AE29AE4F4E66}"/>
    <cellStyle name="40% - Accent1" xfId="50" xr:uid="{0FDDD864-3D49-4101-A40B-E05EB42B5348}"/>
    <cellStyle name="40% - Accent2" xfId="51" xr:uid="{594D0E45-F223-43FB-BC3E-6E55C666503C}"/>
    <cellStyle name="40% - Accent3" xfId="52" xr:uid="{5E60161F-24AB-48C7-8E3F-71D82A5A5784}"/>
    <cellStyle name="40% - Accent4" xfId="53" xr:uid="{74B13B81-2238-4B3D-A269-C5BAA55E4CEB}"/>
    <cellStyle name="40% - Accent5" xfId="54" xr:uid="{32A45F18-B164-4104-97FA-2270C76331A9}"/>
    <cellStyle name="40% - Accent6" xfId="55" xr:uid="{01F7993A-0C78-4717-B77C-E2E4D68D8F3D}"/>
    <cellStyle name="60% - Accent1" xfId="56" xr:uid="{9045F581-93C2-493E-9294-6F7D5217891B}"/>
    <cellStyle name="60% - Accent2" xfId="57" xr:uid="{D8ED111C-1367-4E57-B128-7ACAC09CA42F}"/>
    <cellStyle name="60% - Accent3" xfId="58" xr:uid="{D07FA6A6-CF52-4DC7-9630-43B759C4B67A}"/>
    <cellStyle name="60% - Accent4" xfId="59" xr:uid="{7DF71DCA-B96F-4144-BAFE-796ECCBA61D2}"/>
    <cellStyle name="60% - Accent5" xfId="60" xr:uid="{0E8C1629-F7A3-4E0A-9F71-BD920BABA25D}"/>
    <cellStyle name="60% - Accent6" xfId="61" xr:uid="{F7B216D5-1B29-42B0-B7ED-C91AB209EDF1}"/>
    <cellStyle name="Accent1" xfId="62" xr:uid="{E052A531-1BE4-484B-8E0A-EE0E8BA0E0E9}"/>
    <cellStyle name="Accent2" xfId="63" xr:uid="{4EF18AE9-CE2E-49EA-9850-DC352E403DB7}"/>
    <cellStyle name="Accent3" xfId="64" xr:uid="{1EBE8AEF-1AE5-402D-AB59-BF9CFD1937F2}"/>
    <cellStyle name="Accent4" xfId="65" xr:uid="{8AA7031E-6487-4968-97B8-676BAC7C3356}"/>
    <cellStyle name="Accent5" xfId="66" xr:uid="{A998B265-81BF-4F8B-904D-22B27A0F183B}"/>
    <cellStyle name="Accent6" xfId="67" xr:uid="{7535EF07-3F78-4EE6-8ED5-3F92164E869A}"/>
    <cellStyle name="Bad" xfId="68" xr:uid="{D2D93B34-E33C-452F-8134-054E5AB94949}"/>
    <cellStyle name="CABECALHO" xfId="7" xr:uid="{E7C23E9F-6173-495C-A93E-3E19D9918BAC}"/>
    <cellStyle name="Cabeçalho 1 2" xfId="296" xr:uid="{8C381BFB-9CC7-4193-B7A7-12EB7DB20954}"/>
    <cellStyle name="Cabeçalho 2 2" xfId="297" xr:uid="{35A5FBEC-4666-4BC5-9D55-30D817F92FFC}"/>
    <cellStyle name="Cabeçalho 3 2" xfId="298" xr:uid="{FEA86EA0-16F8-4DBB-908D-741FC38AC2E8}"/>
    <cellStyle name="Cabeçalho 4 2" xfId="299" xr:uid="{47590D5F-495A-4228-B034-CC5A434A4489}"/>
    <cellStyle name="Calculation" xfId="69" xr:uid="{BEC492CB-0E5C-4DDB-830D-18A6366253E2}"/>
    <cellStyle name="Célula Ligada 2" xfId="301" xr:uid="{6CE54912-3BE3-4F2E-9021-6A0F1928F119}"/>
    <cellStyle name="Check Cell" xfId="70" xr:uid="{8279A599-A9BD-4451-9C22-8C119D4BF022}"/>
    <cellStyle name="Comma 2" xfId="214" xr:uid="{98C2EB0C-9980-441F-B125-CB38C98E72C7}"/>
    <cellStyle name="Comma 2 2" xfId="215" xr:uid="{450B6F8E-9A62-4B22-8DFC-7FE361025434}"/>
    <cellStyle name="Comma 2 2 2" xfId="316" xr:uid="{BA3BB8B8-E958-48B4-A0C0-3962112B4FDE}"/>
    <cellStyle name="Comma 2 2 2 2" xfId="415" xr:uid="{AE847C9F-DF80-4036-BF14-73610AC3C546}"/>
    <cellStyle name="Comma 2 2 3" xfId="406" xr:uid="{1DD398EA-6538-4CDF-9106-1110638CF3DE}"/>
    <cellStyle name="Comma 2 3" xfId="315" xr:uid="{2284561C-6240-4284-AF2A-CF2DED7F47F6}"/>
    <cellStyle name="Comma 2 3 2" xfId="414" xr:uid="{A61FDC5D-818E-4720-B7FD-9E685BC61FD8}"/>
    <cellStyle name="Comma 2 4" xfId="405" xr:uid="{C92D0D21-9C2A-4ACB-B323-A1DEEA91B995}"/>
    <cellStyle name="Comma 3" xfId="337" xr:uid="{B2D2623B-3323-4052-B212-C985FF3AE49D}"/>
    <cellStyle name="Correto 2" xfId="295" xr:uid="{C8B37A41-E0DA-4AE1-97EA-08639F6AA4EF}"/>
    <cellStyle name="Currency 2" xfId="104" xr:uid="{EAB72934-A62E-49A9-A6BE-810C3467C5BA}"/>
    <cellStyle name="Currency 2 2" xfId="105" xr:uid="{B34CE9B6-4276-4516-9F0E-27EBA6463FDD}"/>
    <cellStyle name="Currency 2 3" xfId="106" xr:uid="{38DE8BE0-4538-4A6F-AC43-776D10BC10ED}"/>
    <cellStyle name="Currency 3" xfId="107" xr:uid="{5DB3F238-5572-4E74-89F5-96EC436819FD}"/>
    <cellStyle name="DADOS" xfId="8" xr:uid="{90579D42-FE24-4553-A131-7F45A227B576}"/>
    <cellStyle name="DetalheB" xfId="216" xr:uid="{12909A0E-00B4-40AB-8E77-725FF92522CB}"/>
    <cellStyle name="Entrada 2" xfId="300" xr:uid="{B11D9DA7-F18B-4A55-90F6-3E15F568F95A}"/>
    <cellStyle name="Estilo 1" xfId="102" xr:uid="{8FA2F191-8348-4F04-8B94-CD3AED30C4B0}"/>
    <cellStyle name="Estilo 1 2" xfId="108" xr:uid="{2E1A1FAA-67E7-455A-B649-846F656F998D}"/>
    <cellStyle name="Euro" xfId="217" xr:uid="{60D3D81F-3365-4E57-B1A4-3ACF863D71EB}"/>
    <cellStyle name="Euro 2" xfId="317" xr:uid="{8895A416-E030-43CE-BF9A-12063F5F291A}"/>
    <cellStyle name="Euro 2 2" xfId="416" xr:uid="{E7894E3C-A366-4857-9AB1-B5B9E683E5BA}"/>
    <cellStyle name="Euro 3" xfId="407" xr:uid="{2B4C2DBD-A891-4F38-A2A8-5CD563EC3760}"/>
    <cellStyle name="Explanatory Text" xfId="71" xr:uid="{9FB8E325-6908-461A-8C94-536610A40668}"/>
    <cellStyle name="Good" xfId="72" xr:uid="{3D44F5E4-86EB-49AC-B9C8-05D21B2C3778}"/>
    <cellStyle name="Heading 1" xfId="73" xr:uid="{A8E95854-0A6A-4688-B9B9-BD23DE8BE95D}"/>
    <cellStyle name="Heading 2" xfId="74" xr:uid="{513F6092-A13E-478F-8931-7590341283D0}"/>
    <cellStyle name="Heading 3" xfId="75" xr:uid="{7BA1F523-3161-409D-9AF1-66AA913548A1}"/>
    <cellStyle name="Heading 4" xfId="76" xr:uid="{33234312-611F-4ECF-AE87-6888A4968952}"/>
    <cellStyle name="Hiperligação" xfId="6" builtinId="8"/>
    <cellStyle name="Hiperligação 2" xfId="33" xr:uid="{09E41E3C-F8CE-4324-A9E9-2CF93441A887}"/>
    <cellStyle name="Hiperligação 2 3" xfId="43" xr:uid="{7017529B-B7A3-4116-B216-B774781A6E6A}"/>
    <cellStyle name="Hiperligação 3" xfId="41" xr:uid="{5D8C2512-16C0-4B36-9DA7-6CC3A27CF91B}"/>
    <cellStyle name="Hiperligação 3 2" xfId="100" xr:uid="{C0DEE32A-9C61-4820-8AEB-699C79A52E25}"/>
    <cellStyle name="Hiperligação 3 3" xfId="99" xr:uid="{558514BC-6987-4921-93B4-532797B0F065}"/>
    <cellStyle name="Hiperligação 4" xfId="9" xr:uid="{087A5525-98DD-4CE2-AA56-757C74096F88}"/>
    <cellStyle name="Hiperligação 5" xfId="92" xr:uid="{6DED4BE8-E190-4CF3-B7C0-F8BDD3C81281}"/>
    <cellStyle name="Hyperlink 2" xfId="218" xr:uid="{76C3913D-636A-4E7F-9A45-DAD00215E104}"/>
    <cellStyle name="Input" xfId="77" xr:uid="{B36292A8-CE3D-4604-B43F-3C75AF3C21EE}"/>
    <cellStyle name="LineBottom2" xfId="219" xr:uid="{1908C3C5-7C9A-48C1-AC73-8308BB9AEE7C}"/>
    <cellStyle name="LineBottom3" xfId="220" xr:uid="{6188EC43-0E94-462F-941E-E4A6BFC83360}"/>
    <cellStyle name="Linked Cell" xfId="78" xr:uid="{4C741377-2010-4736-89FD-9FFAF3F1085C}"/>
    <cellStyle name="Neutral" xfId="79" xr:uid="{2D63022B-83B6-4B52-BFDA-D7140B0297FA}"/>
    <cellStyle name="Normal" xfId="0" builtinId="0"/>
    <cellStyle name="Normal 10" xfId="36" xr:uid="{6982587C-DBF4-459E-A660-6ED57E9240A2}"/>
    <cellStyle name="Normal 10 10" xfId="109" xr:uid="{4E58DC52-973E-4CB4-953B-512141C27008}"/>
    <cellStyle name="Normal 10 11" xfId="221" xr:uid="{E12D283A-B199-431F-9643-610105F39E5F}"/>
    <cellStyle name="Normal 10 2" xfId="38" xr:uid="{BB55029A-9F68-4AAA-91C0-83F215629FF1}"/>
    <cellStyle name="Normal 10 2 2" xfId="223" xr:uid="{D9CA0346-F9B5-4275-BDC2-274261528A10}"/>
    <cellStyle name="Normal 10 2 3" xfId="222" xr:uid="{DD0CD1C1-CA16-4609-BDCD-8BB37AB60CD0}"/>
    <cellStyle name="Normal 10 2 4" xfId="110" xr:uid="{30A7350D-AEDE-4613-AE9F-6D77A08F365E}"/>
    <cellStyle name="Normal 10 3" xfId="111" xr:uid="{D4391ACA-DEA1-4101-B891-B075807CE2AE}"/>
    <cellStyle name="Normal 10 3 2" xfId="224" xr:uid="{C528552D-DC8B-42CF-97DB-6C2D46CDC8F5}"/>
    <cellStyle name="Normal 10 4" xfId="112" xr:uid="{CC72B835-0B3F-4E78-B960-D567626E5ED6}"/>
    <cellStyle name="Normal 10 5" xfId="113" xr:uid="{230FA52B-F700-4647-828B-AABEB7E90C0C}"/>
    <cellStyle name="Normal 10 6" xfId="114" xr:uid="{A2007935-714E-4F8F-B7D3-9498E4CB3E99}"/>
    <cellStyle name="Normal 10 7" xfId="115" xr:uid="{E596B1C0-9FBE-4A76-AFCC-6DEC387CCE62}"/>
    <cellStyle name="Normal 10 8" xfId="116" xr:uid="{CF9C158C-426E-454F-8157-236357CB4687}"/>
    <cellStyle name="Normal 10 9" xfId="117" xr:uid="{AE39450D-4916-4A6B-8AB5-724B90D1EB11}"/>
    <cellStyle name="Normal 11" xfId="118" xr:uid="{7193B833-3DEA-415F-B311-3353D250A391}"/>
    <cellStyle name="Normal 11 10" xfId="119" xr:uid="{073C8271-1930-4E19-A6E6-6B50FDB1CFA4}"/>
    <cellStyle name="Normal 11 11" xfId="225" xr:uid="{BDE0E4CC-C512-4B31-8C49-D2B66F2E38FC}"/>
    <cellStyle name="Normal 11 2" xfId="120" xr:uid="{A00AB7D5-3AED-4B43-9F97-0B593E6F3432}"/>
    <cellStyle name="Normal 11 2 2" xfId="318" xr:uid="{7F2E23B2-4A1B-4F0B-9BC8-32D370BE1DDF}"/>
    <cellStyle name="Normal 11 3" xfId="121" xr:uid="{D5E9E56D-93AF-49D3-B50A-DB0A0A3AC6BD}"/>
    <cellStyle name="Normal 11 4" xfId="122" xr:uid="{CD1349A6-863F-46EE-87C7-7CF2E18E14BE}"/>
    <cellStyle name="Normal 11 5" xfId="123" xr:uid="{A6521E64-580A-4EAC-B546-AD0D41364E5E}"/>
    <cellStyle name="Normal 11 6" xfId="124" xr:uid="{D63DB17D-16A5-4632-A07E-7D278C90CD8D}"/>
    <cellStyle name="Normal 11 7" xfId="125" xr:uid="{2D8EF77D-05DA-4281-B5A6-B24CD7F5A68C}"/>
    <cellStyle name="Normal 11 8" xfId="126" xr:uid="{CEE4EA99-4740-40E8-B270-CFDD9B935357}"/>
    <cellStyle name="Normal 11 9" xfId="127" xr:uid="{BE5C5B44-D316-4742-8303-D36F72CA75AA}"/>
    <cellStyle name="Normal 12" xfId="128" xr:uid="{EA12D9DA-3139-4815-9935-D3913E91D9D6}"/>
    <cellStyle name="Normal 12 10" xfId="129" xr:uid="{BEDF04CE-DFB3-4E56-BF8F-8FF10A4B3442}"/>
    <cellStyle name="Normal 12 11" xfId="226" xr:uid="{9B7606F5-9FC7-4F30-9274-89A257AF7BE4}"/>
    <cellStyle name="Normal 12 2" xfId="130" xr:uid="{02E1FDC4-F6E5-4608-AE61-A2929B61321F}"/>
    <cellStyle name="Normal 12 2 2" xfId="319" xr:uid="{278317EA-EB5D-42C2-A78C-5A5D3B9435B7}"/>
    <cellStyle name="Normal 12 3" xfId="131" xr:uid="{3B56A7E7-E51C-4FDB-A6F9-07CF6680606E}"/>
    <cellStyle name="Normal 12 4" xfId="132" xr:uid="{86659F95-D169-4273-A739-BE07D96DFB62}"/>
    <cellStyle name="Normal 12 5" xfId="133" xr:uid="{80C311B5-641B-4084-A5C6-0E5A2A94E262}"/>
    <cellStyle name="Normal 12 6" xfId="134" xr:uid="{91B368CD-6554-4A56-941F-707884283794}"/>
    <cellStyle name="Normal 12 7" xfId="135" xr:uid="{75B700C1-5586-48C7-B6C1-B26E06A0EE8E}"/>
    <cellStyle name="Normal 12 8" xfId="136" xr:uid="{5594ECBF-A022-4EC6-8946-C7E824545D6D}"/>
    <cellStyle name="Normal 12 9" xfId="137" xr:uid="{E94AD3AB-6D50-4C5B-9D47-295A56B5F65E}"/>
    <cellStyle name="Normal 13" xfId="138" xr:uid="{9D998904-0A08-47E0-B1FF-A27E0D35BDA8}"/>
    <cellStyle name="Normal 13 10" xfId="139" xr:uid="{616EA87B-4115-42A2-9BFD-59EF1ED56451}"/>
    <cellStyle name="Normal 13 11" xfId="227" xr:uid="{53CD5178-90FB-4289-B8E4-D9554BF32395}"/>
    <cellStyle name="Normal 13 2" xfId="140" xr:uid="{CFBD03AC-923D-40BD-9AD1-30AE000DB717}"/>
    <cellStyle name="Normal 13 2 2" xfId="228" xr:uid="{0B69AC9C-413E-4707-AB01-79AEA0DAADFF}"/>
    <cellStyle name="Normal 13 3" xfId="141" xr:uid="{803BD366-6A64-40E9-A88B-E97099F65478}"/>
    <cellStyle name="Normal 13 4" xfId="142" xr:uid="{1B983642-7B76-47A3-8719-E2C018CEF554}"/>
    <cellStyle name="Normal 13 5" xfId="143" xr:uid="{EC7DDF7F-A62F-4462-9B8B-F99ADB39ADD3}"/>
    <cellStyle name="Normal 13 6" xfId="144" xr:uid="{08B5B3E2-8667-45ED-8EEE-7A9A89A9B0BF}"/>
    <cellStyle name="Normal 13 7" xfId="145" xr:uid="{5F57DD5B-4C86-4A60-B29D-FEE754DB5633}"/>
    <cellStyle name="Normal 13 8" xfId="146" xr:uid="{4B2FD21D-97A8-4DF4-B842-EC67AF4F08B8}"/>
    <cellStyle name="Normal 13 9" xfId="147" xr:uid="{A1C1CA7A-BD36-4706-8955-D82E2BA08688}"/>
    <cellStyle name="Normal 138" xfId="1" xr:uid="{00000000-0005-0000-0000-000001000000}"/>
    <cellStyle name="Normal 14" xfId="148" xr:uid="{C9D2B573-246A-4183-839F-E066E8475E6D}"/>
    <cellStyle name="Normal 14 2" xfId="229" xr:uid="{B14941C9-C866-46B9-A083-04CAB2CBB1F8}"/>
    <cellStyle name="Normal 15" xfId="149" xr:uid="{AE2A40C5-2D36-4BF2-B935-3EA66AF4E661}"/>
    <cellStyle name="Normal 15 2" xfId="230" xr:uid="{D699F0E1-0D57-4CB6-8AB9-A68C8CC17AC5}"/>
    <cellStyle name="Normal 16" xfId="150" xr:uid="{26ECE6A6-38D7-4DA5-8F70-8527799624FD}"/>
    <cellStyle name="Normal 16 2" xfId="231" xr:uid="{1C202DE5-29C9-4D95-98AF-CE745F97DCAD}"/>
    <cellStyle name="Normal 17" xfId="151" xr:uid="{070A0614-2A4E-457A-9E8F-92752CFF44DF}"/>
    <cellStyle name="Normal 17 2" xfId="417" xr:uid="{E781D698-4677-489D-9369-4ED98D333BE8}"/>
    <cellStyle name="Normal 18" xfId="152" xr:uid="{D706263C-0260-4C4B-BA59-0ABA0EB43225}"/>
    <cellStyle name="Normal 19" xfId="153" xr:uid="{FD2218C9-8598-4BE5-BCAD-56CD68F9E2C7}"/>
    <cellStyle name="Normal 2" xfId="3" xr:uid="{00000000-0005-0000-0000-000002000000}"/>
    <cellStyle name="Normal 2 10" xfId="101" xr:uid="{A849F56E-85CB-4B06-BFD4-879A1DA977F2}"/>
    <cellStyle name="Normal 2 10 2" xfId="349" xr:uid="{73109D95-AB13-4020-BBFC-88D9AA8AD99B}"/>
    <cellStyle name="Normal 2 11" xfId="155" xr:uid="{8DFFA07E-FD72-4AC2-9015-D7B7BEAAB31B}"/>
    <cellStyle name="Normal 2 12" xfId="156" xr:uid="{50A77513-0720-4A47-8047-0124E5E562F7}"/>
    <cellStyle name="Normal 2 13" xfId="154" xr:uid="{EB4946F2-423F-4587-AD90-AF29310A1D4D}"/>
    <cellStyle name="Normal 2 16" xfId="404" xr:uid="{2D26B064-D92E-4317-A183-F9280061DAA2}"/>
    <cellStyle name="Normal 2 2" xfId="17" xr:uid="{33EE5AA9-CD58-420B-9B01-485400007468}"/>
    <cellStyle name="Normal 2 2 10" xfId="400" xr:uid="{33BEDA2D-0B1F-4AD4-A6D1-15174EB3F08D}"/>
    <cellStyle name="Normal 2 2 11" xfId="232" xr:uid="{16807512-290F-4D14-A1AA-7FE71ECBB00A}"/>
    <cellStyle name="Normal 2 2 2" xfId="29" xr:uid="{043386F8-70EB-41C3-8C2F-F83109ACC4A5}"/>
    <cellStyle name="Normal 2 2 2 2" xfId="234" xr:uid="{68B9D76E-6AD8-4230-944E-60045AF18F0F}"/>
    <cellStyle name="Normal 2 2 2 2 2" xfId="320" xr:uid="{D7F1A046-360B-45CA-9CBC-FBB2A611FEAE}"/>
    <cellStyle name="Normal 2 2 2 3" xfId="233" xr:uid="{4B031952-42EA-4586-992E-35C31B4C01B2}"/>
    <cellStyle name="Normal 2 2 2_II 04_07" xfId="235" xr:uid="{540241CF-AFCB-4CDB-ADE6-1A4ABC0DCE30}"/>
    <cellStyle name="Normal 2 2 3" xfId="302" xr:uid="{833D3712-1193-42E1-9BBA-DA717A131A03}"/>
    <cellStyle name="Normal 2 2 4" xfId="338" xr:uid="{FCE73C72-4CB2-4DE0-ADAD-8BC30657583E}"/>
    <cellStyle name="Normal 2 2 5" xfId="336" xr:uid="{254E7AC4-5EA2-41FD-B707-FD15DC1FB28A}"/>
    <cellStyle name="Normal 2 2 6" xfId="402" xr:uid="{4077C3C7-40F3-4B87-9B2D-F3493C9FE784}"/>
    <cellStyle name="Normal 2 2 7" xfId="403" xr:uid="{440F4314-4DC5-437F-8A7A-0C7D061478F9}"/>
    <cellStyle name="Normal 2 2 8" xfId="399" xr:uid="{B9EFC6E1-8706-4EE2-B8DA-8F1711D3CC69}"/>
    <cellStyle name="Normal 2 2 9" xfId="401" xr:uid="{1A76A08C-ECFB-43AD-8D6A-9587A0BA5C2C}"/>
    <cellStyle name="Normal 2 2_II 04_07" xfId="236" xr:uid="{9DE76E3A-2A8F-46B9-96FD-DF446127C413}"/>
    <cellStyle name="Normal 2 3" xfId="14" xr:uid="{E447DB3F-0BC5-4746-847E-5DE1495FCB0E}"/>
    <cellStyle name="Normal 2 3 2" xfId="157" xr:uid="{6D7679A0-8822-4E82-9E21-44F0D131EBED}"/>
    <cellStyle name="Normal 2 3 2 2" xfId="321" xr:uid="{058D4055-2FD8-4709-89DF-7717EE648CC9}"/>
    <cellStyle name="Normal 2 3 3" xfId="237" xr:uid="{A51F8145-E5FE-4690-A0A9-400C77571F02}"/>
    <cellStyle name="Normal 2 3_IV_02_05_Mad" xfId="238" xr:uid="{67F65BB6-81B4-4EF0-9DAE-B3F20E1835F0}"/>
    <cellStyle name="Normal 2 4" xfId="158" xr:uid="{7A0B455E-A6E7-4283-A79C-0358EC38564F}"/>
    <cellStyle name="Normal 2 4 2" xfId="159" xr:uid="{328C2606-C350-4E83-8B24-528421A318D4}"/>
    <cellStyle name="Normal 2 4 3" xfId="239" xr:uid="{67F1A5F1-7323-4D95-8A74-D23D2FF0CA0D}"/>
    <cellStyle name="Normal 2 5" xfId="160" xr:uid="{780C8EBC-450E-4547-AFD7-AE505AF82FE0}"/>
    <cellStyle name="Normal 2 5 2" xfId="241" xr:uid="{00A57BCF-CB99-4B78-BBFA-E9D4B250AB8D}"/>
    <cellStyle name="Normal 2 5 3" xfId="240" xr:uid="{03BC6D5E-DEE5-4D58-94E3-F3BD6494A0A5}"/>
    <cellStyle name="Normal 2 6" xfId="161" xr:uid="{6E663DD7-B872-4315-9FE5-D951472DCBD4}"/>
    <cellStyle name="Normal 2 6 2" xfId="242" xr:uid="{C344E9B5-E88C-4A80-BFF6-61A6A26B582C}"/>
    <cellStyle name="Normal 2 7" xfId="162" xr:uid="{57FA4323-6AE9-4FC6-BD5D-F1F729503588}"/>
    <cellStyle name="Normal 2 8" xfId="163" xr:uid="{32F33CCB-BF96-49C6-8006-6150EC0A4467}"/>
    <cellStyle name="Normal 2 9" xfId="164" xr:uid="{6245405F-2B4F-487C-92DA-DC0B22E93503}"/>
    <cellStyle name="Normal 2 9 2" xfId="335" xr:uid="{9D0936EB-581D-4FFF-ABE7-40B3503D616B}"/>
    <cellStyle name="Normal 2_IV_02_05_Mad" xfId="243" xr:uid="{2361B734-32AE-4706-9B9C-48EF220311B0}"/>
    <cellStyle name="Normal 20" xfId="165" xr:uid="{28DFF3A5-2D89-450B-921B-24698348F7CA}"/>
    <cellStyle name="Normal 21" xfId="166" xr:uid="{D2B3240F-7421-43BD-A567-F0699A954727}"/>
    <cellStyle name="Normal 22" xfId="167" xr:uid="{64074A73-08AC-46E0-B949-8B1BD5BD59C4}"/>
    <cellStyle name="Normal 23" xfId="168" xr:uid="{883BD542-9F25-4F6E-8638-3DD23C6B88AE}"/>
    <cellStyle name="Normal 23 2" xfId="91" xr:uid="{DAF015DA-B6D9-45C3-A426-571D5B158AC4}"/>
    <cellStyle name="Normal 23 2 2" xfId="169" xr:uid="{BD4E732A-DFE5-4452-B344-B77C49698C5C}"/>
    <cellStyle name="Normal 24" xfId="98" xr:uid="{DDF581F9-90CF-4FB3-8BE9-67F6E8924044}"/>
    <cellStyle name="Normal 24 2" xfId="103" xr:uid="{5B66A5DF-47F8-41C8-A221-02852764167C}"/>
    <cellStyle name="Normal 3" xfId="10" xr:uid="{AB0D92BE-5A4C-456E-A7C7-B1D3F843F973}"/>
    <cellStyle name="Normal 3 2" xfId="42" xr:uid="{FD21504F-3119-4D4F-83DB-9F5628772BFF}"/>
    <cellStyle name="Normal 3 2 2" xfId="85" xr:uid="{68D833CD-BBE3-4B03-9883-8C0C5B9A50E0}"/>
    <cellStyle name="Normal 3 2 2 2" xfId="308" xr:uid="{966EF146-4C12-472D-85F4-A119B7B54949}"/>
    <cellStyle name="Normal 3 2 2 2 2" xfId="374" xr:uid="{995295F4-6DBB-4B19-B7F6-8E4ABA038800}"/>
    <cellStyle name="Normal 3 2 2 2 2 2" xfId="443" xr:uid="{888089DC-7473-4012-9ED0-3C4D3227F589}"/>
    <cellStyle name="Normal 3 2 2 2 3" xfId="411" xr:uid="{3E88CF4F-75C2-40CE-AB9C-88A18B707797}"/>
    <cellStyle name="Normal 3 2 2 3" xfId="322" xr:uid="{5863D57A-7340-47D7-B052-345BBE14E310}"/>
    <cellStyle name="Normal 3 2 2 3 2" xfId="390" xr:uid="{5CAE4713-F1D0-4DD2-86DA-907FEB07D8DE}"/>
    <cellStyle name="Normal 3 2 2 3 2 2" xfId="459" xr:uid="{EFC2A3D3-76B7-4E22-97A1-C5373FBAF62E}"/>
    <cellStyle name="Normal 3 2 2 4" xfId="340" xr:uid="{EC76EB40-B620-4EC7-B517-214B85048726}"/>
    <cellStyle name="Normal 3 2 2 4 2" xfId="419" xr:uid="{CB97C155-09EC-4D2E-9C44-F7A2F8AB9E1D}"/>
    <cellStyle name="Normal 3 2 2 5" xfId="246" xr:uid="{A79A3936-D4A0-449F-82ED-290F8264AAA4}"/>
    <cellStyle name="Normal 3 2 3" xfId="171" xr:uid="{C2B1B13E-A0AE-4844-BD41-00DC176E9A7F}"/>
    <cellStyle name="Normal 3 2 3 2" xfId="310" xr:uid="{8C16C861-26B4-4533-9CA2-7423E32E900C}"/>
    <cellStyle name="Normal 3 2 3 2 2" xfId="413" xr:uid="{C960A617-32B2-4242-B9BF-4BF985E2A817}"/>
    <cellStyle name="Normal 3 2 3 3" xfId="323" xr:uid="{33E535B6-4DA6-4F6B-9E04-C65ACAA14455}"/>
    <cellStyle name="Normal 3 2 3 4" xfId="366" xr:uid="{33BC56E5-4425-44C9-BB57-5DEC3A827A0B}"/>
    <cellStyle name="Normal 3 2 3 4 2" xfId="435" xr:uid="{2A268B6C-DD70-4BEA-AF58-4699E9BA4502}"/>
    <cellStyle name="Normal 3 2 3 5" xfId="247" xr:uid="{3BD589EE-C6B5-4AD9-B448-742B7F4173CE}"/>
    <cellStyle name="Normal 3 2 4" xfId="306" xr:uid="{2A7EB50E-9F97-4684-8408-FCF7B0425963}"/>
    <cellStyle name="Normal 3 2 4 2" xfId="382" xr:uid="{BB6C88F3-0E28-4C0F-B02D-5C463E3CF563}"/>
    <cellStyle name="Normal 3 2 4 2 2" xfId="451" xr:uid="{A975A37A-5B2C-4E50-BE6B-20F32933F0C7}"/>
    <cellStyle name="Normal 3 2 4 3" xfId="409" xr:uid="{5723409F-D219-4CA8-90BB-2E6A241CA96E}"/>
    <cellStyle name="Normal 3 2 5" xfId="339" xr:uid="{F85AC3BE-1618-4051-8109-EB8752C3E622}"/>
    <cellStyle name="Normal 3 2 5 2" xfId="418" xr:uid="{437759D7-80FB-4330-AF96-7AC97070F542}"/>
    <cellStyle name="Normal 3 2 6" xfId="245" xr:uid="{AD058B18-1F83-4CCC-A3F8-90A497AF865F}"/>
    <cellStyle name="Normal 3 3" xfId="86" xr:uid="{5B3EC621-9A60-4D0C-86C6-071F96C8BF68}"/>
    <cellStyle name="Normal 3 3 2" xfId="307" xr:uid="{A37B7208-8D20-4100-BBAB-12AE5C9DD76F}"/>
    <cellStyle name="Normal 3 3 2 2" xfId="342" xr:uid="{DF93EAEA-2CCD-489A-AD84-6534EC51D582}"/>
    <cellStyle name="Normal 3 3 2 3" xfId="410" xr:uid="{403511E7-6597-4840-87F6-5B69715371FD}"/>
    <cellStyle name="Normal 3 3 3" xfId="324" xr:uid="{44837D93-C1F5-4997-9AE0-303EAC36C58A}"/>
    <cellStyle name="Normal 3 3 4" xfId="341" xr:uid="{58BE1352-D714-4896-B615-DCCA35E124E2}"/>
    <cellStyle name="Normal 3 3 5" xfId="248" xr:uid="{1C8012D2-B794-42E0-9673-ADEEB29FFBD8}"/>
    <cellStyle name="Normal 3 4" xfId="39" xr:uid="{89D08687-1E5E-483B-A274-B11795EB1543}"/>
    <cellStyle name="Normal 3 4 2" xfId="343" xr:uid="{8B592F27-5A7B-411F-868E-56314B760DB5}"/>
    <cellStyle name="Normal 3 4 3" xfId="412" xr:uid="{F0A10B3D-0A88-4246-8705-B50D95A4AB6F}"/>
    <cellStyle name="Normal 3 4 4" xfId="309" xr:uid="{F9241D54-81CB-4B09-A751-A146F0177C22}"/>
    <cellStyle name="Normal 3 4 5" xfId="170" xr:uid="{FEE1146B-CBC0-4EBA-9673-754EE56DB87D}"/>
    <cellStyle name="Normal 3 5" xfId="303" xr:uid="{8EDBB705-5BCD-4171-B391-558EECB5F30A}"/>
    <cellStyle name="Normal 3 5 2" xfId="344" xr:uid="{CE16AE10-FD2B-425E-AB64-CFFD69AF1767}"/>
    <cellStyle name="Normal 3 5 3" xfId="408" xr:uid="{C97684E1-0696-47F1-979D-FC5E55BB4BE3}"/>
    <cellStyle name="Normal 3 6" xfId="334" xr:uid="{49D8E90D-444B-4861-8588-370F6C3F27CC}"/>
    <cellStyle name="Normal 3 7" xfId="244" xr:uid="{328B5A75-DE1D-4651-BF2F-0FD0011E2A2D}"/>
    <cellStyle name="Normal 3 8" xfId="84" xr:uid="{7773ECC0-8236-4034-AD0F-2E8EC12274D6}"/>
    <cellStyle name="Normal 3_II 04_07" xfId="249" xr:uid="{C11093D3-83D1-4A70-B991-3A44BB5A3ABF}"/>
    <cellStyle name="Normal 4" xfId="16" xr:uid="{091D63A0-B4F3-4528-B8AD-D7365EFEDFEF}"/>
    <cellStyle name="Normal 4 2" xfId="5" xr:uid="{EA1B9684-8C5D-4792-8A9C-CC1B3AB7648B}"/>
    <cellStyle name="Normal 4 2 2" xfId="30" xr:uid="{F04CA136-0928-4EEF-A35E-367A6A3479F1}"/>
    <cellStyle name="Normal 4 2 2 2" xfId="252" xr:uid="{8C46CDBA-2A59-47FD-BE4E-C6CFB22B5776}"/>
    <cellStyle name="Normal 4 2 2 2 2" xfId="375" xr:uid="{AF32CD97-3118-43D3-95B1-2C91C94DB39C}"/>
    <cellStyle name="Normal 4 2 2 2 2 2" xfId="444" xr:uid="{0C0F7E4D-452C-42C3-BE5A-FA392F868CBA}"/>
    <cellStyle name="Normal 4 2 2 3" xfId="391" xr:uid="{AAB0E5BE-E9F5-49D2-814F-890FE2A5AC47}"/>
    <cellStyle name="Normal 4 2 2 3 2" xfId="460" xr:uid="{7642D47E-7160-4824-A91E-7659D472DC52}"/>
    <cellStyle name="Normal 4 2 2 4" xfId="346" xr:uid="{7BC97CE4-B740-4848-BCED-0D14A8B68EB9}"/>
    <cellStyle name="Normal 4 2 2 4 2" xfId="421" xr:uid="{13DB6312-DE21-4E99-BD5E-4FDC6C26C2B0}"/>
    <cellStyle name="Normal 4 2 2 5" xfId="251" xr:uid="{5F378B6C-9D3C-4F64-AA72-3588FFF961B5}"/>
    <cellStyle name="Normal 4 2 3" xfId="2" xr:uid="{00000000-0005-0000-0000-000003000000}"/>
    <cellStyle name="Normal 4 2 3 2" xfId="367" xr:uid="{C11BA019-0F16-4736-BC98-E96C61CC785A}"/>
    <cellStyle name="Normal 4 2 3 2 2" xfId="436" xr:uid="{25D76181-4447-4EBF-A03E-40ECBDC844D3}"/>
    <cellStyle name="Normal 4 2 3 3" xfId="253" xr:uid="{3B092E03-A619-486A-A6FC-58FBAB73F40B}"/>
    <cellStyle name="Normal 4 2 4" xfId="383" xr:uid="{203F5BCE-7B1F-472A-8227-23C30EC1243D}"/>
    <cellStyle name="Normal 4 2 4 2" xfId="452" xr:uid="{402DF0DB-E6FE-4DD4-92E1-BC9967BBC8F0}"/>
    <cellStyle name="Normal 4 2 5" xfId="345" xr:uid="{BEE6840A-70FA-4605-823C-2CAA331C23F5}"/>
    <cellStyle name="Normal 4 2 5 2" xfId="420" xr:uid="{D6090469-6C31-4F0E-84DD-86FFAB533559}"/>
    <cellStyle name="Normal 4 2 6" xfId="250" xr:uid="{BF4FCC44-6D6F-418F-967A-A0F6D2510FCA}"/>
    <cellStyle name="Normal 4 3" xfId="28" xr:uid="{9B641850-4C22-4C4B-AF47-AD8CC60CF7D8}"/>
    <cellStyle name="Normal 4 3 2" xfId="326" xr:uid="{90CE1922-B4FC-4C19-A0A2-87EF64C71272}"/>
    <cellStyle name="Normal 4 3 3" xfId="347" xr:uid="{AD33A38D-0ED1-4622-B9B1-20DC7E7A8B7E}"/>
    <cellStyle name="Normal 4 3 4" xfId="254" xr:uid="{FD3DEC19-CB20-436C-8BE3-F447127AA765}"/>
    <cellStyle name="Normal 4 4" xfId="255" xr:uid="{8DE7224B-0A47-4459-90B6-953780D558C6}"/>
    <cellStyle name="Normal 4 4 2" xfId="256" xr:uid="{690049A5-C596-4039-A481-B2205BDA4357}"/>
    <cellStyle name="Normal 4 4 3" xfId="327" xr:uid="{FC1FEC34-D627-4ED6-87D3-C2D99E7FE642}"/>
    <cellStyle name="Normal 4 4_IV_02_05_Mad" xfId="257" xr:uid="{4BC5980C-7A9B-4868-AA85-A24E53D9A140}"/>
    <cellStyle name="Normal 4 5" xfId="258" xr:uid="{5C624D5C-9E96-4567-9223-F5BDD1F2948F}"/>
    <cellStyle name="Normal 4 6" xfId="325" xr:uid="{1473FC02-438A-4815-A160-8F97EC881E66}"/>
    <cellStyle name="Normal 4_II 04_07" xfId="259" xr:uid="{3EFCE977-24CE-4554-A726-B2AC2C904704}"/>
    <cellStyle name="Normal 5" xfId="18" xr:uid="{0BA5A1FA-4D59-48FB-BD9F-965D78A5C2C8}"/>
    <cellStyle name="Normal 5 10" xfId="173" xr:uid="{B54897EF-00D5-42AC-98D9-E15B2CEC8FDD}"/>
    <cellStyle name="Normal 5 11" xfId="172" xr:uid="{7532AB58-BFD7-4E0B-9CCB-96B6AD5E7B49}"/>
    <cellStyle name="Normal 5 12" xfId="260" xr:uid="{C218EFD7-1B46-405E-B55A-872CD14A5C5D}"/>
    <cellStyle name="Normal 5 2" xfId="26" xr:uid="{29B11077-5040-4B22-A849-66BD795114B7}"/>
    <cellStyle name="Normal 5 2 2" xfId="174" xr:uid="{556EA2B1-00FA-4E43-B28A-0100D07B346F}"/>
    <cellStyle name="Normal 5 2 2 2" xfId="262" xr:uid="{0DDDC3D7-EDE2-4035-A1F7-9130A62C0975}"/>
    <cellStyle name="Normal 5 2 2 3" xfId="261" xr:uid="{B1E03519-F90D-4B4D-8740-936267949E73}"/>
    <cellStyle name="Normal 5 2 3" xfId="263" xr:uid="{E4FF2CD5-EFB2-4BFF-9650-9543D348D5F7}"/>
    <cellStyle name="Normal 5 2 4" xfId="328" xr:uid="{2CF9452C-63DC-4E65-ADEF-02FF28749664}"/>
    <cellStyle name="Normal 5 2_IV_02_05_Mad" xfId="264" xr:uid="{BB738EFB-5D73-49FC-9E22-D6F874BFEEC1}"/>
    <cellStyle name="Normal 5 3" xfId="175" xr:uid="{FD34A898-BB5A-4B98-A9A0-0D1A18337977}"/>
    <cellStyle name="Normal 5 3 2" xfId="266" xr:uid="{65B80D12-B0D6-4F08-9EDB-117E4BE05305}"/>
    <cellStyle name="Normal 5 3 3" xfId="265" xr:uid="{5FAE3A0E-DF9E-43D1-B2E8-2F65CD99E501}"/>
    <cellStyle name="Normal 5 4" xfId="176" xr:uid="{AC56E5E5-11B2-458B-B3B9-7799D59B62CD}"/>
    <cellStyle name="Normal 5 4 2" xfId="267" xr:uid="{5B7D5DB7-0D29-43AF-9B33-F4E3813C09B8}"/>
    <cellStyle name="Normal 5 5" xfId="177" xr:uid="{D7346D2F-68FE-4636-90DE-49C09213F53F}"/>
    <cellStyle name="Normal 5 6" xfId="178" xr:uid="{55FA1E62-4FBC-46D1-8149-0B16ED0C33E1}"/>
    <cellStyle name="Normal 5 7" xfId="179" xr:uid="{8903E2FD-D696-468C-9876-665EE6661B0E}"/>
    <cellStyle name="Normal 5 8" xfId="180" xr:uid="{F603F2BB-0084-4FF9-B168-DB07F90BEAC7}"/>
    <cellStyle name="Normal 5 9" xfId="181" xr:uid="{F7713766-5416-48D0-A20E-ACA02A2E1F2B}"/>
    <cellStyle name="Normal 5_IV_02_05_Mad" xfId="268" xr:uid="{79DCB203-E1DC-44B2-BFBD-A1957F5F60A0}"/>
    <cellStyle name="Normal 6" xfId="19" xr:uid="{05E571E6-6393-485F-B4C0-4D8F56BB4FD3}"/>
    <cellStyle name="Normal 6 10" xfId="182" xr:uid="{E716E4BD-4241-4011-A9BE-32F7705FF078}"/>
    <cellStyle name="Normal 6 11" xfId="269" xr:uid="{A7EF755E-FA37-4424-9BC0-16B31E3F5D62}"/>
    <cellStyle name="Normal 6 2" xfId="32" xr:uid="{EADAB881-6E0E-4E45-B330-8BC489CB3685}"/>
    <cellStyle name="Normal 6 2 2" xfId="329" xr:uid="{72FA3C9B-68FA-406A-9F61-E1EB414F291F}"/>
    <cellStyle name="Normal 6 2 3" xfId="270" xr:uid="{E92651CF-E21B-4EDF-B01C-254CC54B95F3}"/>
    <cellStyle name="Normal 6 2 4" xfId="183" xr:uid="{C241679F-EC91-4440-859F-1882E319F5B0}"/>
    <cellStyle name="Normal 6 3" xfId="31" xr:uid="{E38F336B-21B4-4339-BB55-1F93EB7BAC42}"/>
    <cellStyle name="Normal 6 4" xfId="34" xr:uid="{B8EDEC0D-2FF9-4BC8-82F4-DE80496F79F0}"/>
    <cellStyle name="Normal 6 5" xfId="184" xr:uid="{90DA0CDF-C76D-4694-87CE-C5DD0D121139}"/>
    <cellStyle name="Normal 6 6" xfId="185" xr:uid="{2E508C47-8A97-4BF4-A8A4-67B559B8E3AF}"/>
    <cellStyle name="Normal 6 7" xfId="186" xr:uid="{8031B545-C472-4556-BB3B-98CFECDA9450}"/>
    <cellStyle name="Normal 6 8" xfId="187" xr:uid="{9F463345-1953-4062-9025-0320E98FC986}"/>
    <cellStyle name="Normal 6 9" xfId="188" xr:uid="{8472ECAC-10B9-4653-A19D-2FDBCCDD5F00}"/>
    <cellStyle name="Normal 6_IV_02_05_Mad" xfId="271" xr:uid="{C84D81B5-672C-4428-9375-088BE493DD41}"/>
    <cellStyle name="Normal 7" xfId="20" xr:uid="{11D2D42D-5272-4E20-A234-69E20779C825}"/>
    <cellStyle name="Normal 7 2" xfId="96" xr:uid="{769EC1A3-3A23-4A58-9BAE-03C95755123C}"/>
    <cellStyle name="Normal 7 2 2" xfId="273" xr:uid="{B837FF1D-E5CE-463A-94D8-469F9841841A}"/>
    <cellStyle name="Normal 7 3" xfId="348" xr:uid="{D379B106-C673-4998-9258-394660DEE9B9}"/>
    <cellStyle name="Normal 7 4" xfId="272" xr:uid="{5E0D9DDA-39E9-4C88-992C-877174113A5E}"/>
    <cellStyle name="Normal 7_IV_02_05_Mad" xfId="274" xr:uid="{46C8E9E6-D768-4844-99EF-BFB88B3B846F}"/>
    <cellStyle name="Normal 8" xfId="15" xr:uid="{A3DB7E27-748E-4E20-B8D3-9202419E1C90}"/>
    <cellStyle name="Normal 8 2" xfId="276" xr:uid="{24E56F5E-4ECB-494B-B816-1FADC9B69DAF}"/>
    <cellStyle name="Normal 8 3" xfId="364" xr:uid="{E2E02F39-EAAF-4EE9-A86C-4A8128510597}"/>
    <cellStyle name="Normal 8 3 2" xfId="434" xr:uid="{90E7D221-6808-408B-AC57-26F79F8DB4DD}"/>
    <cellStyle name="Normal 8 4" xfId="275" xr:uid="{694FE253-F50E-4BBF-908D-7E941097D75B}"/>
    <cellStyle name="Normal 8 5" xfId="189" xr:uid="{B0F17B29-EB51-4C60-95AF-0B93188E834B}"/>
    <cellStyle name="Normal 8_IV_02_05_Mad" xfId="277" xr:uid="{2E17FD28-9434-4846-8D6B-CA8703E16D3C}"/>
    <cellStyle name="Normal 9" xfId="27" xr:uid="{C2A99BB6-EDE9-40E0-A0F5-6CD8C55BC002}"/>
    <cellStyle name="Normal 9 10" xfId="190" xr:uid="{0C138DB5-1167-4652-A9D1-2415C93A5C20}"/>
    <cellStyle name="Normal 9 11" xfId="278" xr:uid="{5B76D790-A949-4F5F-9323-EB7146EDF245}"/>
    <cellStyle name="Normal 9 2" xfId="35" xr:uid="{34D8CA1A-5D6C-49DE-86FC-9691779F8248}"/>
    <cellStyle name="Normal 9 2 2" xfId="331" xr:uid="{F6A9C1F7-D7B0-4F29-A42D-FFED8FB9E2AD}"/>
    <cellStyle name="Normal 9 2 3" xfId="279" xr:uid="{6E155DD9-CA8E-4AC6-BD75-B64DF524E01F}"/>
    <cellStyle name="Normal 9 2 4" xfId="191" xr:uid="{BCE4A31A-2D36-4CFC-BB47-8E2B6D5AB14F}"/>
    <cellStyle name="Normal 9 3" xfId="37" xr:uid="{32B225F0-FB52-4E19-B406-A47A08991823}"/>
    <cellStyle name="Normal 9 3 2" xfId="330" xr:uid="{89682BE7-78E1-43F3-9419-8CA4D88E104F}"/>
    <cellStyle name="Normal 9 3 3" xfId="192" xr:uid="{DC70FCE4-A384-4C9D-8692-4A7610B16A1E}"/>
    <cellStyle name="Normal 9 4" xfId="193" xr:uid="{B7566348-BC19-4135-8A74-194DCD09689B}"/>
    <cellStyle name="Normal 9 4 2" xfId="363" xr:uid="{D923F969-157A-4982-A995-A6C04F8DB39E}"/>
    <cellStyle name="Normal 9 5" xfId="194" xr:uid="{D72AF2B4-29CF-49D2-A4BB-845778D806F7}"/>
    <cellStyle name="Normal 9 6" xfId="195" xr:uid="{E5080440-B567-4792-BEB9-45C9432DF526}"/>
    <cellStyle name="Normal 9 7" xfId="196" xr:uid="{A85A5E84-22C9-4231-90A2-504501B516AB}"/>
    <cellStyle name="Normal 9 8" xfId="197" xr:uid="{8AD1244F-F699-4235-9322-36536AE871B5}"/>
    <cellStyle name="Normal 9 9" xfId="198" xr:uid="{D0C1F3D0-C4E0-4D8E-9C6F-F91D45872108}"/>
    <cellStyle name="Normal_Q2_1_03_2000" xfId="40" xr:uid="{EFEBB689-3303-4BE1-BC22-8507CDE3DC86}"/>
    <cellStyle name="Nota 2" xfId="304" xr:uid="{841E5667-4217-4CF1-A878-C4AD96E2BE6C}"/>
    <cellStyle name="Note" xfId="80" xr:uid="{1FB56A7E-D288-416D-9BC2-097B83F88A10}"/>
    <cellStyle name="Note 2" xfId="87" xr:uid="{941AFA8F-B19C-434C-8016-22BFC6EDFC3E}"/>
    <cellStyle name="NUMLINHA" xfId="11" xr:uid="{05F94A44-67C6-4BE9-8F53-CACF9B6F7AA7}"/>
    <cellStyle name="Output" xfId="81" xr:uid="{EA2B6F13-203D-44CB-B58A-1B0DCBA44956}"/>
    <cellStyle name="Percent 2" xfId="199" xr:uid="{4B213C82-56C3-4DF9-BCE7-22572888712A}"/>
    <cellStyle name="Percent 2 2" xfId="200" xr:uid="{D393B32A-26A4-4012-A6BC-1FB120CE5B5B}"/>
    <cellStyle name="Percent 2 3" xfId="201" xr:uid="{B43E3BB1-6CB1-4617-9B21-48A083DD644B}"/>
    <cellStyle name="Percent 2 4" xfId="350" xr:uid="{06285E32-B083-4A33-BAD8-5680F26EC2DF}"/>
    <cellStyle name="Percent 3" xfId="202" xr:uid="{61CC5372-F973-47E2-838B-ECF55D4C73DA}"/>
    <cellStyle name="Percent 3 2" xfId="280" xr:uid="{77F6996D-EF38-4A11-A1E5-5D244D0D3284}"/>
    <cellStyle name="Percent 3 2 2" xfId="332" xr:uid="{DF6B5625-17C0-4127-916F-5B11990FF257}"/>
    <cellStyle name="Percent 3 3" xfId="365" xr:uid="{99B5FCB6-EA5D-4876-93ED-36A90B83EF46}"/>
    <cellStyle name="Percentagem" xfId="4" builtinId="5"/>
    <cellStyle name="Percentagem 2" xfId="203" xr:uid="{F15F4023-F968-47D2-912D-A80E0CE20470}"/>
    <cellStyle name="Percentagem 2 2" xfId="333" xr:uid="{D880B59F-8AA3-465B-9114-63C0372C4197}"/>
    <cellStyle name="Percentagem 3" xfId="204" xr:uid="{712D01B3-1A23-4AA7-B79D-B5B9CE6AC7F7}"/>
    <cellStyle name="QDTITULO" xfId="12" xr:uid="{8999DB54-45E6-4127-8508-D0545889C30B}"/>
    <cellStyle name="Separador de milhares [0] 2" xfId="97" xr:uid="{F3E11486-031B-4B1A-81C4-E9A1D581D062}"/>
    <cellStyle name="Standard_SteuerbarerUmsatz Eingang und Versendungen" xfId="281" xr:uid="{56A15A62-E44E-4CFC-9F19-780FC39DABC6}"/>
    <cellStyle name="Style 1" xfId="282" xr:uid="{396689D3-1EFB-4D4C-A036-D8D13B624FEA}"/>
    <cellStyle name="Style 1 2" xfId="283" xr:uid="{E9AF4292-747B-4CB7-A0A0-D547BFF2C60F}"/>
    <cellStyle name="style1370338556859" xfId="284" xr:uid="{C3627D2B-7691-4855-BD08-47544DB3823D}"/>
    <cellStyle name="style1370338556859 2" xfId="285" xr:uid="{0C60CDC9-86CD-45B6-AD54-7004F360D111}"/>
    <cellStyle name="style1370338556859 2 2" xfId="353" xr:uid="{F0B8FA64-6F94-4EC2-8D12-BFC4984BFD5F}"/>
    <cellStyle name="style1370338556859 2 2 2" xfId="377" xr:uid="{85589C01-EB97-4E19-8A0E-01C86DB14513}"/>
    <cellStyle name="style1370338556859 2 2 2 2" xfId="446" xr:uid="{A38A27EA-27F5-492E-B791-481AB0E0307E}"/>
    <cellStyle name="style1370338556859 2 2 3" xfId="393" xr:uid="{D2FF173A-4FD4-4678-A78A-A077212FC52E}"/>
    <cellStyle name="style1370338556859 2 2 3 2" xfId="462" xr:uid="{FEC5DC6C-1F1E-4C25-B3C2-4CFFE118508E}"/>
    <cellStyle name="style1370338556859 2 2 4" xfId="424" xr:uid="{BA54076B-2A34-44CF-8835-49F6A8D9B613}"/>
    <cellStyle name="style1370338556859 2 3" xfId="369" xr:uid="{5A894A42-EC83-4C21-8FAD-3D8E6927AEF1}"/>
    <cellStyle name="style1370338556859 2 3 2" xfId="438" xr:uid="{040D3ABD-1DE4-43C4-8808-10A57A7C17AD}"/>
    <cellStyle name="style1370338556859 2 4" xfId="385" xr:uid="{0D99F2EB-5196-4D84-B329-E21AA1DA69FE}"/>
    <cellStyle name="style1370338556859 2 4 2" xfId="454" xr:uid="{05B8DE8E-7D22-488A-BE5D-F6B56EA2AE57}"/>
    <cellStyle name="style1370338556859 2 5" xfId="352" xr:uid="{5AAEF42D-7289-4180-A60D-4F69AF0F49FA}"/>
    <cellStyle name="style1370338556859 2 5 2" xfId="423" xr:uid="{253115A0-2286-45D8-B691-60C6B9ED1A0C}"/>
    <cellStyle name="style1370338556859 3" xfId="354" xr:uid="{D088AC7F-6794-4CBB-8E5B-DB3BEF3D49BD}"/>
    <cellStyle name="style1370338556859 3 2" xfId="376" xr:uid="{067FC086-1617-4C27-B0CE-5DEF3762F5AE}"/>
    <cellStyle name="style1370338556859 3 2 2" xfId="445" xr:uid="{7B560719-4393-4226-8D97-E3CACECD9D89}"/>
    <cellStyle name="style1370338556859 3 3" xfId="392" xr:uid="{CFA5C72D-1E93-4E29-B551-AE5C1792747A}"/>
    <cellStyle name="style1370338556859 3 3 2" xfId="461" xr:uid="{6BA1C821-6268-4273-9802-CF7CDB9ED405}"/>
    <cellStyle name="style1370338556859 3 4" xfId="425" xr:uid="{1EFA0DC5-E3DB-46ED-9568-9098D65A139E}"/>
    <cellStyle name="style1370338556859 4" xfId="368" xr:uid="{3A1088D0-B93F-484E-87B1-F7C89AE850B9}"/>
    <cellStyle name="style1370338556859 4 2" xfId="437" xr:uid="{1EC9F653-D8FE-462D-8A71-8A47F3460D12}"/>
    <cellStyle name="style1370338556859 5" xfId="384" xr:uid="{534AAE44-4599-45A6-903A-2DEA883A9AF1}"/>
    <cellStyle name="style1370338556859 5 2" xfId="453" xr:uid="{4817ECAF-528D-440C-8622-CF016333DBAD}"/>
    <cellStyle name="style1370338556859 6" xfId="351" xr:uid="{7DD74C2A-D0EB-4210-928B-14CE6E62F655}"/>
    <cellStyle name="style1370338556859 6 2" xfId="422" xr:uid="{A174160C-D48F-4826-ACE2-362F12C49D08}"/>
    <cellStyle name="style1370338557031" xfId="286" xr:uid="{7D0F1AD4-4657-4188-8CFE-94D3BE79C853}"/>
    <cellStyle name="style1370338557031 2" xfId="287" xr:uid="{43A7C430-A415-4BFF-9E3C-035A797B5BA6}"/>
    <cellStyle name="style1370338557031 2 2" xfId="357" xr:uid="{50F92BAC-0159-40DE-9D6E-4C383D49A521}"/>
    <cellStyle name="style1370338557031 2 2 2" xfId="379" xr:uid="{5EEAA142-5194-4E94-9A95-11B88C2198A7}"/>
    <cellStyle name="style1370338557031 2 2 2 2" xfId="448" xr:uid="{61BD23E9-A042-4EE9-BBD2-DF7C2D9B4104}"/>
    <cellStyle name="style1370338557031 2 2 3" xfId="395" xr:uid="{9A530502-42CE-4D75-B9D1-6FBE3F05E290}"/>
    <cellStyle name="style1370338557031 2 2 3 2" xfId="464" xr:uid="{826F6B9A-BF92-406D-BB4E-DE468BC9A812}"/>
    <cellStyle name="style1370338557031 2 2 4" xfId="428" xr:uid="{9DB4513B-1A30-4522-AD25-E1817EA4C536}"/>
    <cellStyle name="style1370338557031 2 3" xfId="371" xr:uid="{FBFD7468-046D-4A20-9FCA-48C17B31B817}"/>
    <cellStyle name="style1370338557031 2 3 2" xfId="440" xr:uid="{E2640B0E-D429-4A74-BF20-28059359051F}"/>
    <cellStyle name="style1370338557031 2 4" xfId="387" xr:uid="{88C9ECA0-773A-4FDF-9B7D-9F9130C97305}"/>
    <cellStyle name="style1370338557031 2 4 2" xfId="456" xr:uid="{DE4CB011-1716-4535-AEBF-C34EE692F7E4}"/>
    <cellStyle name="style1370338557031 2 5" xfId="356" xr:uid="{B02EC3C0-F6BA-4BB4-85B1-400013E79E1E}"/>
    <cellStyle name="style1370338557031 2 5 2" xfId="427" xr:uid="{3A70D757-FA8F-43B9-A6F4-F0662B830C21}"/>
    <cellStyle name="style1370338557031 3" xfId="358" xr:uid="{0A703465-9F3A-41C3-B92E-EC21CB45A263}"/>
    <cellStyle name="style1370338557031 3 2" xfId="378" xr:uid="{DDD4DA44-74DB-4186-BD59-4C4A0C9120A3}"/>
    <cellStyle name="style1370338557031 3 2 2" xfId="447" xr:uid="{AB7CE297-D279-4228-B652-FD42F73AA1B9}"/>
    <cellStyle name="style1370338557031 3 3" xfId="394" xr:uid="{C8F6E5DC-C582-4E39-97B2-FA71E90A963E}"/>
    <cellStyle name="style1370338557031 3 3 2" xfId="463" xr:uid="{D2555B75-E11B-4EEC-AF2F-84B96E06D39D}"/>
    <cellStyle name="style1370338557031 3 4" xfId="429" xr:uid="{34FE19DF-85D6-47C3-BC6C-6F36C5F313FB}"/>
    <cellStyle name="style1370338557031 4" xfId="370" xr:uid="{B6E13AAD-5831-43B5-95F4-85E31EAAB388}"/>
    <cellStyle name="style1370338557031 4 2" xfId="439" xr:uid="{F7212FE0-1141-4D10-BDFD-87BEB6AC195D}"/>
    <cellStyle name="style1370338557031 5" xfId="386" xr:uid="{53A5F56C-E8C4-48DC-BA89-165C1D95E1D5}"/>
    <cellStyle name="style1370338557031 5 2" xfId="455" xr:uid="{6BEE6512-2FB2-48DF-A499-74449692BF02}"/>
    <cellStyle name="style1370338557031 6" xfId="355" xr:uid="{EFCEABFD-EAA3-454D-BF65-819726C03782}"/>
    <cellStyle name="style1370338557031 6 2" xfId="426" xr:uid="{9C471F1D-CE3A-4A72-AC9E-71FF7038E0C9}"/>
    <cellStyle name="style1370338557140" xfId="288" xr:uid="{4A9C705A-6D10-47B2-89A0-8DA07C2CAB56}"/>
    <cellStyle name="style1370338557140 2" xfId="289" xr:uid="{F40D8A2A-5740-482C-8E78-9811183F7A1F}"/>
    <cellStyle name="style1370338557140 2 2" xfId="361" xr:uid="{1E472A60-321D-43A9-9BB4-EBEEAB2EDD0A}"/>
    <cellStyle name="style1370338557140 2 2 2" xfId="381" xr:uid="{BB653696-E927-4955-B360-15245C689C34}"/>
    <cellStyle name="style1370338557140 2 2 2 2" xfId="450" xr:uid="{2EB5E52F-B8A1-4F38-935E-AE2746E47097}"/>
    <cellStyle name="style1370338557140 2 2 3" xfId="397" xr:uid="{D002532E-E709-4050-A629-4CA6376D61F1}"/>
    <cellStyle name="style1370338557140 2 2 3 2" xfId="466" xr:uid="{7606DC8E-C0A0-470C-99DF-A8F9FB8EA9BB}"/>
    <cellStyle name="style1370338557140 2 2 4" xfId="432" xr:uid="{E81016AE-67D7-4270-BC0D-2EDA8D666FFD}"/>
    <cellStyle name="style1370338557140 2 3" xfId="373" xr:uid="{FD6D74C2-65A0-4098-B46F-C7A228B60F4C}"/>
    <cellStyle name="style1370338557140 2 3 2" xfId="442" xr:uid="{FC2C7741-C1CC-4F11-85C7-C138B65261D8}"/>
    <cellStyle name="style1370338557140 2 4" xfId="389" xr:uid="{66DB0F13-3E63-466E-AA42-3528F60E23F5}"/>
    <cellStyle name="style1370338557140 2 4 2" xfId="458" xr:uid="{92C88208-F776-4A93-9639-16506E7AA265}"/>
    <cellStyle name="style1370338557140 2 5" xfId="360" xr:uid="{72F203AD-C8AE-48FA-85B4-2432ED1A4728}"/>
    <cellStyle name="style1370338557140 2 5 2" xfId="431" xr:uid="{05D774F1-2A77-45D9-997B-F0C1BC05BD10}"/>
    <cellStyle name="style1370338557140 3" xfId="362" xr:uid="{6F680D51-CF67-4AD4-ABD8-1AE17662FCF9}"/>
    <cellStyle name="style1370338557140 3 2" xfId="380" xr:uid="{19C65669-136A-4858-B40F-952500107434}"/>
    <cellStyle name="style1370338557140 3 2 2" xfId="449" xr:uid="{B4615B58-0315-463A-A3F6-91703DC2F8E3}"/>
    <cellStyle name="style1370338557140 3 3" xfId="396" xr:uid="{27D9CE69-C0C1-448F-81CE-78C59D88AD75}"/>
    <cellStyle name="style1370338557140 3 3 2" xfId="465" xr:uid="{EB6CD2EC-7AE1-4896-81EC-8D559DB58540}"/>
    <cellStyle name="style1370338557140 3 4" xfId="433" xr:uid="{B7B01B16-74BB-4B4E-BF57-9ED1EE6EF2D9}"/>
    <cellStyle name="style1370338557140 4" xfId="372" xr:uid="{36E09745-A007-489D-A665-2FCB17C88138}"/>
    <cellStyle name="style1370338557140 4 2" xfId="441" xr:uid="{AFC3AE0F-B24D-4897-A064-5B34DA960C13}"/>
    <cellStyle name="style1370338557140 5" xfId="388" xr:uid="{60479BF0-2854-4AE9-A7C6-8A846ABF52F3}"/>
    <cellStyle name="style1370338557140 5 2" xfId="457" xr:uid="{E68D69EA-5CDD-4815-B646-2A8031E27F3E}"/>
    <cellStyle name="style1370338557140 6" xfId="359" xr:uid="{B419F212-39E5-45D7-BA73-C26B1A8DA6A9}"/>
    <cellStyle name="style1370338557140 6 2" xfId="430" xr:uid="{49473BC2-B055-481B-93AD-DC121D7EC35E}"/>
    <cellStyle name="Texto de Aviso 2" xfId="305" xr:uid="{4D2902CA-5E7D-4518-AF05-C2CF53C4EE52}"/>
    <cellStyle name="tit de conc" xfId="290" xr:uid="{EEA56264-FE7D-4A4E-9D8E-2C665078A56A}"/>
    <cellStyle name="TITCOLUNA" xfId="13" xr:uid="{63F420F3-129B-44A0-8264-544AFF80BCDA}"/>
    <cellStyle name="Title" xfId="82" xr:uid="{03B2D7C4-FACB-498E-8AA5-EF635922D84A}"/>
    <cellStyle name="titulos d a coluna" xfId="291" xr:uid="{F0427802-83CD-4E7F-8C76-E3FFDADC96AE}"/>
    <cellStyle name="Total 2" xfId="293" xr:uid="{6D01F7AB-C89B-4A8C-B6CE-8C1E266E060F}"/>
    <cellStyle name="Total 3" xfId="292" xr:uid="{597FE402-D659-4EA3-8A02-62361A5D2367}"/>
    <cellStyle name="Vírgula 2" xfId="88" xr:uid="{57847E8F-A85C-4DE6-8848-75BFB827489B}"/>
    <cellStyle name="Vírgula 2 2" xfId="89" xr:uid="{CF662AF7-9797-428C-968C-A5B06491FB9A}"/>
    <cellStyle name="Vírgula 2 2 2" xfId="94" xr:uid="{2AB12C76-E88B-4AC3-90CD-EE511D957162}"/>
    <cellStyle name="Vírgula 2 3" xfId="93" xr:uid="{E678E484-2948-474B-8403-216526A39BAA}"/>
    <cellStyle name="Vírgula 3" xfId="90" xr:uid="{10B991AE-087B-4E5E-A2BF-9963F47C646C}"/>
    <cellStyle name="Vírgula 3 2" xfId="95" xr:uid="{800789B4-5EAC-4E45-BA03-51D1D7C5D4A9}"/>
    <cellStyle name="Warning Text" xfId="83" xr:uid="{70E9C112-37FF-423D-A99B-CAD00A269AE5}"/>
    <cellStyle name="WithoutLine" xfId="294" xr:uid="{CEC5D95A-EEE1-46C9-942C-BA48AC3AF537}"/>
    <cellStyle name="XLConnect.Boolean" xfId="21" xr:uid="{B2DBE519-654B-437F-B2F8-C8E194BC844D}"/>
    <cellStyle name="XLConnect.DateTime" xfId="22" xr:uid="{92809D27-6AC8-42ED-AC65-2A47F39127C4}"/>
    <cellStyle name="XLConnect.Header" xfId="23" xr:uid="{C070E4A7-3C3E-4705-9962-68F972F34A1E}"/>
    <cellStyle name="XLConnect.Numeric" xfId="24" xr:uid="{2E196EB5-094B-4ADD-A122-94883CA8A383}"/>
    <cellStyle name="XLConnect.String" xfId="25" xr:uid="{BE2E7997-43E7-49A6-A035-C20A206FD207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1587E73F-8645-4FEE-89C7-2865B4E5EC41}">
      <tableStyleElement type="wholeTable" dxfId="1"/>
      <tableStyleElement type="headerRow" dxfId="0"/>
    </tableStyle>
  </tableStyles>
  <colors>
    <mruColors>
      <color rgb="FF16365C"/>
      <color rgb="FF1C45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EB480-E7BB-4978-B4BD-A8F7D890DA98}">
  <sheetPr codeName="Folha1">
    <pageSetUpPr fitToPage="1"/>
  </sheetPr>
  <dimension ref="B1:B21"/>
  <sheetViews>
    <sheetView showGridLines="0" tabSelected="1" zoomScaleNormal="100" workbookViewId="0">
      <selection activeCell="B1" sqref="B1"/>
    </sheetView>
  </sheetViews>
  <sheetFormatPr defaultColWidth="9.23046875" defaultRowHeight="14.15"/>
  <cols>
    <col min="1" max="1" width="2.23046875" style="62" customWidth="1"/>
    <col min="2" max="2" width="67.69140625" style="62" customWidth="1"/>
    <col min="3" max="16384" width="9.23046875" style="62"/>
  </cols>
  <sheetData>
    <row r="1" spans="2:2" ht="24.75" customHeight="1">
      <c r="B1" s="64" t="s">
        <v>0</v>
      </c>
    </row>
    <row r="2" spans="2:2">
      <c r="B2" s="65"/>
    </row>
    <row r="3" spans="2:2" s="63" customFormat="1" ht="14.6">
      <c r="B3" s="56" t="s">
        <v>1</v>
      </c>
    </row>
    <row r="4" spans="2:2" s="63" customFormat="1" ht="14.6">
      <c r="B4" s="56" t="s">
        <v>2</v>
      </c>
    </row>
    <row r="5" spans="2:2" s="63" customFormat="1" ht="14.6">
      <c r="B5" s="56" t="s">
        <v>3</v>
      </c>
    </row>
    <row r="6" spans="2:2" s="63" customFormat="1" ht="14.6">
      <c r="B6" s="56" t="s">
        <v>4</v>
      </c>
    </row>
    <row r="7" spans="2:2" s="63" customFormat="1" ht="14.6">
      <c r="B7" s="56" t="s">
        <v>5</v>
      </c>
    </row>
    <row r="8" spans="2:2" s="63" customFormat="1" ht="14.6">
      <c r="B8" s="56" t="s">
        <v>6</v>
      </c>
    </row>
    <row r="9" spans="2:2" s="63" customFormat="1" ht="14.6">
      <c r="B9" s="56" t="s">
        <v>292</v>
      </c>
    </row>
    <row r="10" spans="2:2" s="63" customFormat="1" ht="14.6">
      <c r="B10" s="56" t="s">
        <v>7</v>
      </c>
    </row>
    <row r="11" spans="2:2" s="63" customFormat="1" ht="14.6">
      <c r="B11" s="56" t="s">
        <v>8</v>
      </c>
    </row>
    <row r="12" spans="2:2" s="63" customFormat="1" ht="14.6">
      <c r="B12" s="56" t="s">
        <v>255</v>
      </c>
    </row>
    <row r="13" spans="2:2" s="63" customFormat="1" ht="14.6">
      <c r="B13" s="56" t="s">
        <v>256</v>
      </c>
    </row>
    <row r="14" spans="2:2" s="63" customFormat="1" ht="14.6">
      <c r="B14" s="56" t="s">
        <v>257</v>
      </c>
    </row>
    <row r="15" spans="2:2" s="63" customFormat="1" ht="14.6">
      <c r="B15" s="56" t="s">
        <v>258</v>
      </c>
    </row>
    <row r="16" spans="2:2" s="63" customFormat="1" ht="14.6">
      <c r="B16" s="56" t="s">
        <v>259</v>
      </c>
    </row>
    <row r="17" spans="2:2" s="63" customFormat="1" ht="14.6">
      <c r="B17" s="56" t="s">
        <v>260</v>
      </c>
    </row>
    <row r="18" spans="2:2" s="63" customFormat="1" ht="14.6">
      <c r="B18" s="56" t="s">
        <v>261</v>
      </c>
    </row>
    <row r="19" spans="2:2" s="63" customFormat="1" ht="14.6">
      <c r="B19" s="56" t="s">
        <v>262</v>
      </c>
    </row>
    <row r="20" spans="2:2" s="63" customFormat="1" ht="14.6">
      <c r="B20" s="56" t="s">
        <v>263</v>
      </c>
    </row>
    <row r="21" spans="2:2">
      <c r="B21" s="63"/>
    </row>
  </sheetData>
  <hyperlinks>
    <hyperlink ref="B4" location="'Q1 - Território'!A1" display="Q1 - Território" xr:uid="{05A4730B-013A-4510-AC98-1916994F8C15}"/>
    <hyperlink ref="B5" location="'Q2 - População'!A1" display="Q2 - População" xr:uid="{468182EA-729A-42AE-B23D-781072A74112}"/>
    <hyperlink ref="B6" location="'Q3 - Educação'!A1" display="Q3 - Educação" xr:uid="{5B267F57-E689-4C8F-BB74-7563B206D386}"/>
    <hyperlink ref="B7" location="'Q4 - Saúde'!A1" display="Q4 - Saúde" xr:uid="{AFC37414-316E-45A9-939E-B69F259C466F}"/>
    <hyperlink ref="B8" location="'Q5 - Mercado de Trabalho'!A1" display="Q5 - Mercado de Trabalho" xr:uid="{6AD6D18F-62FF-4D33-A014-78619197D89A}"/>
    <hyperlink ref="B9" location="'Q6 - Rendimento'!A1" display="Q6 - Rendimento" xr:uid="{36726576-318E-446F-8F80-7E3E682D655E}"/>
    <hyperlink ref="B10" location="'Q7- Contas Económicas'!A1" display="Q7 - Contas Económicas" xr:uid="{59D12969-6D0D-4C06-9DBC-877C6FA59AD2}"/>
    <hyperlink ref="B13" location="'Q10 - Agricultura'!A1" display="Q10 - Agricultura" xr:uid="{CA1F973B-E32F-4DF0-AEA6-4706FFE345AF}"/>
    <hyperlink ref="B14" location="'Q11 - Transportes'!A1" display="Q11 - Transportes" xr:uid="{7A628CEB-EB99-40F2-A8A9-385AD7B9B587}"/>
    <hyperlink ref="B15" location="'Q12 - Turismo'!A1" display="Q12 - Turismo" xr:uid="{7DA1C538-1536-46F7-840A-1E67480531F4}"/>
    <hyperlink ref="B16" location="'Q13 - Ciência e Tecnologia'!A1" display="Q13 - Ciência e Tecnologia" xr:uid="{138C8A80-4B3F-470B-9109-D16FD0A4966A}"/>
    <hyperlink ref="B17" location="'Q14 - Sociedade de Informação'!A1" display="Q14 - Sociedade de Informação" xr:uid="{8081D9FC-A8C0-493B-B13C-C7A3C6CCEDAB}"/>
    <hyperlink ref="B3" location="S.C_Sig!A1" display="Sinais convencionais" xr:uid="{669AC8CA-B2C3-486F-8CCA-E304A0442DB8}"/>
    <hyperlink ref="B19" location="'Q16 - ICR'!A1" display="Q16 - Índice de Competitividade Regional da UE" xr:uid="{7A0DAB58-C459-4350-AD23-1B4E2AC91EC6}"/>
    <hyperlink ref="B20" location="'Q17 - SPI'!A1" display="Q17 - Índice de Progresso Social da UE" xr:uid="{AABAD0DD-545C-4F7A-B556-14363243215B}"/>
    <hyperlink ref="B11" location="'Q8 - Preços'!A1" display="Q8 - Preços" xr:uid="{4631A582-9C0A-4851-9931-6AE2218A81A1}"/>
    <hyperlink ref="B18" location="'Q15 - Criminalidade'!A1" display="Q15 - Criminalidade" xr:uid="{0949700D-6159-4292-B9DD-DAA73F98F721}"/>
    <hyperlink ref="B12" location="'Q9 - Empresas'!A1" display="Q9- Empresas" xr:uid="{7CF5DB55-046A-4E96-BFA4-D6C22C3F0DB5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CB724-02D3-435C-B3BC-7BC6A0FAF657}">
  <sheetPr>
    <pageSetUpPr fitToPage="1"/>
  </sheetPr>
  <dimension ref="A1:N23"/>
  <sheetViews>
    <sheetView showGridLines="0" showZeros="0" zoomScaleNormal="100" workbookViewId="0">
      <selection activeCell="J2" sqref="J2"/>
    </sheetView>
  </sheetViews>
  <sheetFormatPr defaultRowHeight="14.6"/>
  <cols>
    <col min="1" max="1" width="6.69140625" customWidth="1"/>
    <col min="2" max="2" width="16.69140625" customWidth="1"/>
    <col min="3" max="3" width="11.69140625" customWidth="1"/>
    <col min="4" max="6" width="11.23046875" customWidth="1"/>
    <col min="7" max="7" width="10.69140625" customWidth="1"/>
    <col min="9" max="9" width="6.69140625" customWidth="1"/>
    <col min="10" max="10" width="14" bestFit="1" customWidth="1"/>
  </cols>
  <sheetData>
    <row r="1" spans="1:10">
      <c r="A1" s="50"/>
      <c r="B1" s="172" t="s">
        <v>111</v>
      </c>
      <c r="C1" s="172"/>
      <c r="D1" s="172"/>
      <c r="E1" s="172"/>
      <c r="F1" s="172"/>
      <c r="G1" s="172"/>
      <c r="H1" s="172"/>
    </row>
    <row r="2" spans="1:10">
      <c r="C2" s="57"/>
      <c r="D2" s="57"/>
      <c r="E2" s="57"/>
      <c r="F2" s="57"/>
      <c r="G2" s="57"/>
      <c r="H2" s="57"/>
      <c r="I2" s="27"/>
      <c r="J2" s="44" t="s">
        <v>228</v>
      </c>
    </row>
    <row r="3" spans="1:10" ht="15" customHeight="1">
      <c r="C3" s="9"/>
      <c r="D3" s="9"/>
      <c r="E3" s="9"/>
      <c r="F3" s="9"/>
      <c r="G3" s="128"/>
      <c r="H3" s="9"/>
      <c r="I3" s="9"/>
      <c r="J3" s="9"/>
    </row>
    <row r="4" spans="1:10" ht="20.25" customHeight="1">
      <c r="B4" s="2"/>
      <c r="C4" s="184" t="s">
        <v>220</v>
      </c>
      <c r="D4" s="185"/>
      <c r="E4" s="186"/>
      <c r="F4" s="184" t="s">
        <v>229</v>
      </c>
      <c r="G4" s="185"/>
      <c r="H4" s="186"/>
    </row>
    <row r="5" spans="1:10" ht="19.5" customHeight="1">
      <c r="B5" s="7"/>
      <c r="C5" s="173"/>
      <c r="D5" s="174"/>
      <c r="E5" s="187"/>
      <c r="F5" s="173"/>
      <c r="G5" s="174"/>
      <c r="H5" s="187"/>
    </row>
    <row r="6" spans="1:10" ht="24.75" customHeight="1">
      <c r="B6" s="7"/>
      <c r="C6" s="45" t="s">
        <v>112</v>
      </c>
      <c r="D6" s="45" t="s">
        <v>56</v>
      </c>
      <c r="E6" s="45" t="s">
        <v>57</v>
      </c>
      <c r="F6" s="45" t="s">
        <v>112</v>
      </c>
      <c r="G6" s="45" t="s">
        <v>56</v>
      </c>
      <c r="H6" s="45" t="s">
        <v>57</v>
      </c>
    </row>
    <row r="7" spans="1:10" ht="5.25" customHeight="1">
      <c r="B7" s="41"/>
      <c r="C7" s="42"/>
      <c r="D7" s="42"/>
      <c r="E7" s="42"/>
      <c r="F7" s="42"/>
      <c r="G7" s="42"/>
      <c r="H7" s="42"/>
    </row>
    <row r="8" spans="1:10">
      <c r="A8" s="5"/>
      <c r="B8" s="1" t="s">
        <v>86</v>
      </c>
      <c r="C8" s="109">
        <v>2.5</v>
      </c>
      <c r="D8" s="30">
        <v>2025</v>
      </c>
      <c r="E8" s="59" t="s">
        <v>62</v>
      </c>
      <c r="F8" s="66" t="s">
        <v>9</v>
      </c>
      <c r="G8" s="30" t="s">
        <v>9</v>
      </c>
      <c r="H8" s="59" t="s">
        <v>9</v>
      </c>
    </row>
    <row r="9" spans="1:10">
      <c r="A9" s="5"/>
      <c r="B9" s="1" t="s">
        <v>87</v>
      </c>
      <c r="C9" s="109">
        <v>2.2000000000000002</v>
      </c>
      <c r="D9" s="30">
        <v>2025</v>
      </c>
      <c r="E9" s="59" t="s">
        <v>62</v>
      </c>
      <c r="F9" s="109">
        <v>2.2999999999999998</v>
      </c>
      <c r="G9" s="30">
        <v>2025</v>
      </c>
      <c r="H9" s="59" t="s">
        <v>41</v>
      </c>
    </row>
    <row r="10" spans="1:10">
      <c r="A10" s="5"/>
      <c r="B10" s="13" t="s">
        <v>61</v>
      </c>
      <c r="C10" s="110" t="s">
        <v>9</v>
      </c>
      <c r="D10" s="20" t="s">
        <v>9</v>
      </c>
      <c r="E10" s="18" t="s">
        <v>9</v>
      </c>
      <c r="F10" s="127">
        <v>3.5</v>
      </c>
      <c r="G10" s="30">
        <v>2025</v>
      </c>
      <c r="H10" s="18" t="s">
        <v>41</v>
      </c>
    </row>
    <row r="11" spans="1:10">
      <c r="A11" s="5"/>
      <c r="B11" s="13" t="s">
        <v>63</v>
      </c>
      <c r="C11" s="110" t="s">
        <v>9</v>
      </c>
      <c r="D11" s="20" t="s">
        <v>9</v>
      </c>
      <c r="E11" s="18" t="s">
        <v>9</v>
      </c>
      <c r="F11" s="127">
        <v>2.1</v>
      </c>
      <c r="G11" s="30">
        <v>2025</v>
      </c>
      <c r="H11" s="18" t="s">
        <v>41</v>
      </c>
    </row>
    <row r="12" spans="1:10">
      <c r="A12" s="5"/>
      <c r="B12" s="1" t="s">
        <v>88</v>
      </c>
      <c r="C12" s="109">
        <v>2.7</v>
      </c>
      <c r="D12" s="30">
        <v>2025</v>
      </c>
      <c r="E12" s="59" t="s">
        <v>62</v>
      </c>
      <c r="F12" s="149">
        <v>2.9</v>
      </c>
      <c r="G12" s="30">
        <v>2025</v>
      </c>
      <c r="H12" s="31" t="s">
        <v>217</v>
      </c>
    </row>
    <row r="13" spans="1:10">
      <c r="A13" s="5"/>
      <c r="B13" s="13" t="s">
        <v>64</v>
      </c>
      <c r="C13" s="110" t="s">
        <v>9</v>
      </c>
      <c r="D13" s="20" t="s">
        <v>9</v>
      </c>
      <c r="E13" s="18" t="s">
        <v>9</v>
      </c>
      <c r="F13" s="110">
        <v>2.8</v>
      </c>
      <c r="G13" s="20">
        <v>2025</v>
      </c>
      <c r="H13" s="18" t="s">
        <v>217</v>
      </c>
    </row>
    <row r="14" spans="1:10">
      <c r="A14" s="5"/>
      <c r="B14" s="1" t="s">
        <v>89</v>
      </c>
      <c r="C14" s="109">
        <v>0.9</v>
      </c>
      <c r="D14" s="30">
        <v>2025</v>
      </c>
      <c r="E14" s="59" t="s">
        <v>62</v>
      </c>
      <c r="F14" s="109">
        <v>0.9</v>
      </c>
      <c r="G14" s="30">
        <v>2025</v>
      </c>
      <c r="H14" s="30" t="s">
        <v>45</v>
      </c>
    </row>
    <row r="15" spans="1:10">
      <c r="A15" s="5"/>
      <c r="B15" s="13" t="s">
        <v>65</v>
      </c>
      <c r="C15" s="110" t="s">
        <v>9</v>
      </c>
      <c r="D15" s="20" t="s">
        <v>9</v>
      </c>
      <c r="E15" s="18" t="s">
        <v>9</v>
      </c>
      <c r="F15" s="110">
        <v>1.3</v>
      </c>
      <c r="G15" s="20">
        <v>2025</v>
      </c>
      <c r="H15" s="18" t="s">
        <v>45</v>
      </c>
      <c r="J15" s="11"/>
    </row>
    <row r="16" spans="1:10">
      <c r="A16" s="5"/>
      <c r="B16" s="13" t="s">
        <v>66</v>
      </c>
      <c r="C16" s="110" t="s">
        <v>9</v>
      </c>
      <c r="D16" s="20" t="s">
        <v>9</v>
      </c>
      <c r="E16" s="18" t="s">
        <v>9</v>
      </c>
      <c r="F16" s="110">
        <v>1.5</v>
      </c>
      <c r="G16" s="20">
        <v>2025</v>
      </c>
      <c r="H16" s="18" t="s">
        <v>45</v>
      </c>
    </row>
    <row r="17" spans="1:14">
      <c r="A17" s="5"/>
      <c r="B17" s="13" t="s">
        <v>68</v>
      </c>
      <c r="C17" s="110" t="s">
        <v>9</v>
      </c>
      <c r="D17" s="20" t="s">
        <v>9</v>
      </c>
      <c r="E17" s="18" t="s">
        <v>9</v>
      </c>
      <c r="F17" s="110">
        <v>1.1000000000000001</v>
      </c>
      <c r="G17" s="20">
        <v>2025</v>
      </c>
      <c r="H17" s="18" t="s">
        <v>45</v>
      </c>
    </row>
    <row r="18" spans="1:14">
      <c r="A18" s="5"/>
      <c r="B18" s="13" t="s">
        <v>69</v>
      </c>
      <c r="C18" s="110" t="s">
        <v>9</v>
      </c>
      <c r="D18" s="20" t="s">
        <v>9</v>
      </c>
      <c r="E18" s="18" t="s">
        <v>9</v>
      </c>
      <c r="F18" s="110">
        <v>1.1000000000000001</v>
      </c>
      <c r="G18" s="20">
        <v>2025</v>
      </c>
      <c r="H18" s="18" t="s">
        <v>45</v>
      </c>
    </row>
    <row r="19" spans="1:14">
      <c r="A19" s="5"/>
      <c r="B19" s="13" t="s">
        <v>70</v>
      </c>
      <c r="C19" s="110" t="s">
        <v>9</v>
      </c>
      <c r="D19" s="20" t="s">
        <v>9</v>
      </c>
      <c r="E19" s="18" t="s">
        <v>9</v>
      </c>
      <c r="F19" s="110">
        <v>1.4</v>
      </c>
      <c r="G19" s="20">
        <v>2025</v>
      </c>
      <c r="H19" s="18" t="s">
        <v>45</v>
      </c>
    </row>
    <row r="20" spans="1:14" ht="5.25" customHeight="1">
      <c r="A20" s="5"/>
      <c r="B20" s="13"/>
      <c r="C20" s="33"/>
      <c r="D20" s="20"/>
      <c r="E20" s="18"/>
      <c r="F20" s="33"/>
      <c r="G20" s="20"/>
      <c r="H20" s="18"/>
    </row>
    <row r="21" spans="1:14" s="3" customFormat="1" ht="3" customHeight="1">
      <c r="B21" s="4"/>
      <c r="C21" s="4"/>
      <c r="D21" s="4"/>
      <c r="E21" s="4"/>
      <c r="F21" s="4"/>
      <c r="G21" s="4"/>
      <c r="H21" s="4"/>
    </row>
    <row r="22" spans="1:14" s="3" customFormat="1" ht="6.75" customHeight="1"/>
    <row r="23" spans="1:14" ht="15" customHeight="1">
      <c r="B23" s="175" t="s">
        <v>72</v>
      </c>
      <c r="C23" s="175"/>
      <c r="D23" s="175"/>
      <c r="E23" s="175"/>
      <c r="F23" s="175"/>
      <c r="G23" s="175"/>
      <c r="H23" s="175"/>
      <c r="I23" s="102"/>
      <c r="J23" s="102"/>
      <c r="K23" s="102"/>
      <c r="L23" s="102"/>
      <c r="M23" s="102"/>
      <c r="N23" s="102"/>
    </row>
  </sheetData>
  <mergeCells count="4">
    <mergeCell ref="B1:H1"/>
    <mergeCell ref="C4:E5"/>
    <mergeCell ref="F4:H5"/>
    <mergeCell ref="B23:H23"/>
  </mergeCells>
  <hyperlinks>
    <hyperlink ref="J2" location="Índice!A1" tooltip="(voltar ao índice)" display="(voltar ao índice)" xr:uid="{0C3FAFFB-9692-4A21-A06E-F2EF265030FA}"/>
  </hyperlinks>
  <printOptions horizontalCentered="1"/>
  <pageMargins left="0.27559055118110237" right="0.27559055118110237" top="0.6692913385826772" bottom="0.47244094488188981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6DACD-001D-4DD1-8735-A502FC0C10A7}">
  <dimension ref="A1:N23"/>
  <sheetViews>
    <sheetView showGridLines="0" workbookViewId="0">
      <selection activeCell="J2" sqref="J2"/>
    </sheetView>
  </sheetViews>
  <sheetFormatPr defaultRowHeight="14.6"/>
  <cols>
    <col min="1" max="1" width="6.69140625" customWidth="1"/>
    <col min="2" max="2" width="16.69140625" customWidth="1"/>
    <col min="3" max="4" width="15.23046875" customWidth="1"/>
    <col min="5" max="6" width="11.23046875" customWidth="1"/>
    <col min="7" max="7" width="10.69140625" customWidth="1"/>
    <col min="9" max="9" width="6.69140625" customWidth="1"/>
    <col min="10" max="10" width="14" bestFit="1" customWidth="1"/>
  </cols>
  <sheetData>
    <row r="1" spans="1:10">
      <c r="A1" s="50"/>
      <c r="B1" s="172" t="s">
        <v>244</v>
      </c>
      <c r="C1" s="172"/>
      <c r="D1" s="172"/>
      <c r="E1" s="172"/>
      <c r="F1" s="172"/>
      <c r="G1" s="172"/>
      <c r="H1" s="172"/>
    </row>
    <row r="2" spans="1:10">
      <c r="C2" s="57"/>
      <c r="D2" s="57"/>
      <c r="E2" s="57"/>
      <c r="F2" s="57"/>
      <c r="G2" s="57"/>
      <c r="H2" s="57"/>
      <c r="I2" s="27"/>
      <c r="J2" s="44" t="s">
        <v>228</v>
      </c>
    </row>
    <row r="3" spans="1:10" ht="15" customHeight="1">
      <c r="C3" s="9"/>
      <c r="D3" s="9"/>
      <c r="E3" s="9"/>
      <c r="F3" s="9"/>
      <c r="G3" s="9"/>
      <c r="H3" s="9"/>
      <c r="I3" s="9"/>
      <c r="J3" s="9"/>
    </row>
    <row r="4" spans="1:10" ht="20.25" customHeight="1">
      <c r="B4" s="2"/>
      <c r="C4" s="184" t="s">
        <v>245</v>
      </c>
      <c r="D4" s="189" t="s">
        <v>248</v>
      </c>
      <c r="E4" s="184" t="s">
        <v>246</v>
      </c>
      <c r="F4" s="184" t="s">
        <v>247</v>
      </c>
      <c r="G4" s="189" t="s">
        <v>56</v>
      </c>
      <c r="H4" s="189" t="s">
        <v>57</v>
      </c>
    </row>
    <row r="5" spans="1:10" ht="19.5" customHeight="1">
      <c r="B5" s="7"/>
      <c r="C5" s="173"/>
      <c r="D5" s="200"/>
      <c r="E5" s="173"/>
      <c r="F5" s="173"/>
      <c r="G5" s="189"/>
      <c r="H5" s="189"/>
    </row>
    <row r="6" spans="1:10" ht="24.75" customHeight="1">
      <c r="B6" s="7"/>
      <c r="C6" s="45" t="s">
        <v>264</v>
      </c>
      <c r="D6" s="45" t="s">
        <v>265</v>
      </c>
      <c r="E6" s="197" t="s">
        <v>249</v>
      </c>
      <c r="F6" s="199"/>
      <c r="G6" s="189"/>
      <c r="H6" s="189"/>
    </row>
    <row r="7" spans="1:10" ht="5.25" customHeight="1">
      <c r="B7" s="41"/>
      <c r="C7" s="42"/>
      <c r="D7" s="42"/>
      <c r="E7" s="42"/>
      <c r="F7" s="42"/>
      <c r="G7" s="42"/>
      <c r="H7" s="42"/>
    </row>
    <row r="8" spans="1:10">
      <c r="A8" s="5"/>
      <c r="B8" s="1" t="s">
        <v>86</v>
      </c>
      <c r="C8" s="66" t="s">
        <v>9</v>
      </c>
      <c r="D8" s="66" t="s">
        <v>9</v>
      </c>
      <c r="E8" s="66" t="s">
        <v>9</v>
      </c>
      <c r="F8" s="66" t="s">
        <v>9</v>
      </c>
      <c r="G8" s="66" t="s">
        <v>9</v>
      </c>
      <c r="H8" s="59" t="s">
        <v>9</v>
      </c>
    </row>
    <row r="9" spans="1:10">
      <c r="A9" s="5"/>
      <c r="B9" s="1" t="s">
        <v>87</v>
      </c>
      <c r="C9" s="154">
        <v>1404910</v>
      </c>
      <c r="D9" s="155">
        <v>15.233339839090929</v>
      </c>
      <c r="E9" s="155">
        <v>16.82</v>
      </c>
      <c r="F9" s="155">
        <v>11.48</v>
      </c>
      <c r="G9" s="30">
        <v>2023</v>
      </c>
      <c r="H9" s="59" t="s">
        <v>62</v>
      </c>
    </row>
    <row r="10" spans="1:10">
      <c r="A10" s="5"/>
      <c r="B10" s="13" t="s">
        <v>61</v>
      </c>
      <c r="C10" s="156">
        <v>29403</v>
      </c>
      <c r="D10" s="157">
        <v>36.707865168539328</v>
      </c>
      <c r="E10" s="157">
        <v>17.23</v>
      </c>
      <c r="F10" s="157">
        <v>11.4</v>
      </c>
      <c r="G10" s="20">
        <v>2023</v>
      </c>
      <c r="H10" s="18" t="s">
        <v>62</v>
      </c>
    </row>
    <row r="11" spans="1:10">
      <c r="A11" s="5"/>
      <c r="B11" s="13" t="s">
        <v>63</v>
      </c>
      <c r="C11" s="156">
        <v>24512</v>
      </c>
      <c r="D11" s="157">
        <v>10.556416881998278</v>
      </c>
      <c r="E11" s="157">
        <v>15.78</v>
      </c>
      <c r="F11" s="157">
        <v>11.92</v>
      </c>
      <c r="G11" s="20">
        <v>2023</v>
      </c>
      <c r="H11" s="18" t="s">
        <v>62</v>
      </c>
    </row>
    <row r="12" spans="1:10">
      <c r="A12" s="5"/>
      <c r="B12" s="1" t="s">
        <v>88</v>
      </c>
      <c r="C12" s="154">
        <v>3503285</v>
      </c>
      <c r="D12" s="155">
        <v>6.923720757416751</v>
      </c>
      <c r="E12" s="155">
        <v>9.11</v>
      </c>
      <c r="F12" s="155">
        <v>7.81</v>
      </c>
      <c r="G12" s="30">
        <v>2023</v>
      </c>
      <c r="H12" s="18" t="s">
        <v>62</v>
      </c>
    </row>
    <row r="13" spans="1:10">
      <c r="A13" s="5"/>
      <c r="B13" s="13" t="s">
        <v>64</v>
      </c>
      <c r="C13" s="158">
        <v>154861</v>
      </c>
      <c r="D13" s="159">
        <v>20.795085269235933</v>
      </c>
      <c r="E13" s="159">
        <v>10.01</v>
      </c>
      <c r="F13" s="159">
        <v>8.5299999999999994</v>
      </c>
      <c r="G13" s="20">
        <v>2023</v>
      </c>
      <c r="H13" s="18" t="s">
        <v>62</v>
      </c>
    </row>
    <row r="14" spans="1:10">
      <c r="A14" s="5"/>
      <c r="B14" s="1" t="s">
        <v>89</v>
      </c>
      <c r="C14" s="154">
        <v>5298084</v>
      </c>
      <c r="D14" s="155">
        <v>8.2980288969810871</v>
      </c>
      <c r="E14" s="155">
        <v>14.03</v>
      </c>
      <c r="F14" s="155">
        <v>10.93</v>
      </c>
      <c r="G14" s="30">
        <v>2023</v>
      </c>
      <c r="H14" s="30" t="s">
        <v>62</v>
      </c>
    </row>
    <row r="15" spans="1:10">
      <c r="A15" s="5"/>
      <c r="B15" s="13" t="s">
        <v>65</v>
      </c>
      <c r="C15" s="158">
        <v>33764</v>
      </c>
      <c r="D15" s="159">
        <v>20.037982195845697</v>
      </c>
      <c r="E15" s="159">
        <v>18.23</v>
      </c>
      <c r="F15" s="159">
        <v>10.74</v>
      </c>
      <c r="G15" s="20">
        <v>2023</v>
      </c>
      <c r="H15" s="18" t="s">
        <v>62</v>
      </c>
      <c r="J15" s="11"/>
    </row>
    <row r="16" spans="1:10">
      <c r="A16" s="5"/>
      <c r="B16" s="13" t="s">
        <v>66</v>
      </c>
      <c r="C16" s="158">
        <v>11086</v>
      </c>
      <c r="D16" s="159">
        <v>0.13236856873350766</v>
      </c>
      <c r="E16" s="159">
        <v>19.87</v>
      </c>
      <c r="F16" s="159">
        <v>13.16</v>
      </c>
      <c r="G16" s="20">
        <v>2023</v>
      </c>
      <c r="H16" s="18" t="s">
        <v>62</v>
      </c>
    </row>
    <row r="17" spans="1:14">
      <c r="A17" s="5"/>
      <c r="B17" s="13" t="s">
        <v>68</v>
      </c>
      <c r="C17" s="158">
        <v>43005</v>
      </c>
      <c r="D17" s="159">
        <v>38.81317689530686</v>
      </c>
      <c r="E17" s="159">
        <v>17.649999999999999</v>
      </c>
      <c r="F17" s="159">
        <v>9.1</v>
      </c>
      <c r="G17" s="20">
        <v>2023</v>
      </c>
      <c r="H17" s="18" t="s">
        <v>62</v>
      </c>
    </row>
    <row r="18" spans="1:14">
      <c r="A18" s="5"/>
      <c r="B18" s="13" t="s">
        <v>69</v>
      </c>
      <c r="C18" s="158">
        <v>3568</v>
      </c>
      <c r="D18" s="159">
        <v>9.7220708446866482</v>
      </c>
      <c r="E18" s="159">
        <v>53.87</v>
      </c>
      <c r="F18" s="159">
        <v>7.99</v>
      </c>
      <c r="G18" s="20">
        <v>2023</v>
      </c>
      <c r="H18" s="18" t="s">
        <v>62</v>
      </c>
    </row>
    <row r="19" spans="1:14">
      <c r="A19" s="5"/>
      <c r="B19" s="13" t="s">
        <v>70</v>
      </c>
      <c r="C19" s="158">
        <v>60822</v>
      </c>
      <c r="D19" s="159">
        <v>24.289936102236421</v>
      </c>
      <c r="E19" s="159">
        <v>16</v>
      </c>
      <c r="F19" s="159">
        <v>11.08</v>
      </c>
      <c r="G19" s="20">
        <v>2023</v>
      </c>
      <c r="H19" s="18" t="s">
        <v>62</v>
      </c>
    </row>
    <row r="20" spans="1:14" ht="5.25" customHeight="1">
      <c r="A20" s="5"/>
      <c r="B20" s="13"/>
      <c r="C20" s="33"/>
      <c r="D20" s="33"/>
      <c r="E20" s="33"/>
      <c r="F20" s="33"/>
      <c r="G20" s="20"/>
      <c r="H20" s="18"/>
    </row>
    <row r="21" spans="1:14" s="3" customFormat="1" ht="3" customHeight="1">
      <c r="B21" s="4"/>
      <c r="C21" s="4"/>
      <c r="D21" s="4"/>
      <c r="E21" s="4"/>
      <c r="F21" s="4"/>
      <c r="G21" s="4"/>
      <c r="H21" s="4"/>
      <c r="I21"/>
      <c r="J21"/>
      <c r="K21"/>
      <c r="L21"/>
    </row>
    <row r="22" spans="1:14" s="3" customFormat="1" ht="6.75" customHeight="1">
      <c r="L22"/>
    </row>
    <row r="23" spans="1:14" ht="15" customHeight="1">
      <c r="B23" s="175" t="s">
        <v>72</v>
      </c>
      <c r="C23" s="175"/>
      <c r="D23" s="175"/>
      <c r="E23" s="175"/>
      <c r="F23" s="175"/>
      <c r="G23" s="175"/>
      <c r="H23" s="175"/>
      <c r="I23" s="102"/>
      <c r="J23" s="102"/>
      <c r="K23" s="102"/>
      <c r="L23" s="102"/>
      <c r="M23" s="102"/>
      <c r="N23" s="102"/>
    </row>
  </sheetData>
  <mergeCells count="9">
    <mergeCell ref="B23:H23"/>
    <mergeCell ref="B1:H1"/>
    <mergeCell ref="C4:C5"/>
    <mergeCell ref="E4:E5"/>
    <mergeCell ref="F4:F5"/>
    <mergeCell ref="G4:G6"/>
    <mergeCell ref="H4:H6"/>
    <mergeCell ref="D4:D5"/>
    <mergeCell ref="E6:F6"/>
  </mergeCells>
  <hyperlinks>
    <hyperlink ref="J2" location="Índice!A1" tooltip="(voltar ao índice)" display="(voltar ao índice)" xr:uid="{46F7E14C-6685-4105-B015-22D8162F274D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8">
    <pageSetUpPr fitToPage="1"/>
  </sheetPr>
  <dimension ref="A1:S26"/>
  <sheetViews>
    <sheetView showGridLines="0" showZeros="0" zoomScaleNormal="100" workbookViewId="0">
      <pane xSplit="2" ySplit="5" topLeftCell="C6" activePane="bottomRight" state="frozen"/>
      <selection activeCell="I44" sqref="I44"/>
      <selection pane="topRight" activeCell="I44" sqref="I44"/>
      <selection pane="bottomLeft" activeCell="I44" sqref="I44"/>
      <selection pane="bottomRight" activeCell="S2" sqref="S2"/>
    </sheetView>
  </sheetViews>
  <sheetFormatPr defaultRowHeight="14.6"/>
  <cols>
    <col min="1" max="1" width="6.69140625" customWidth="1"/>
    <col min="2" max="2" width="16.69140625" customWidth="1"/>
    <col min="3" max="13" width="9.23046875" customWidth="1"/>
    <col min="15" max="16" width="9.23046875" customWidth="1"/>
    <col min="18" max="18" width="6.69140625" customWidth="1"/>
    <col min="19" max="19" width="14.23046875" bestFit="1" customWidth="1"/>
  </cols>
  <sheetData>
    <row r="1" spans="1:19">
      <c r="B1" s="172" t="s">
        <v>241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</row>
    <row r="2" spans="1:19">
      <c r="C2" s="172"/>
      <c r="D2" s="172"/>
      <c r="E2" s="172"/>
      <c r="F2" s="172"/>
      <c r="G2" s="172"/>
      <c r="H2" s="172"/>
      <c r="I2" s="172"/>
      <c r="J2" s="172"/>
      <c r="K2" s="172"/>
      <c r="R2" s="44"/>
      <c r="S2" s="44" t="s">
        <v>228</v>
      </c>
    </row>
    <row r="3" spans="1:19">
      <c r="C3" s="9"/>
      <c r="D3" s="9"/>
      <c r="E3" s="9"/>
      <c r="F3" s="9"/>
      <c r="G3" s="9"/>
      <c r="H3" s="9"/>
      <c r="I3" s="9"/>
    </row>
    <row r="4" spans="1:19" ht="39" customHeight="1">
      <c r="B4" s="2"/>
      <c r="C4" s="173" t="s">
        <v>113</v>
      </c>
      <c r="D4" s="174"/>
      <c r="E4" s="187"/>
      <c r="F4" s="173" t="s">
        <v>114</v>
      </c>
      <c r="G4" s="174"/>
      <c r="H4" s="187"/>
      <c r="I4" s="173" t="s">
        <v>115</v>
      </c>
      <c r="J4" s="174"/>
      <c r="K4" s="187"/>
      <c r="L4" s="184" t="s">
        <v>116</v>
      </c>
      <c r="M4" s="185"/>
      <c r="N4" s="186"/>
      <c r="O4" s="184" t="s">
        <v>266</v>
      </c>
      <c r="P4" s="185"/>
      <c r="Q4" s="186"/>
    </row>
    <row r="5" spans="1:19" ht="24.75" customHeight="1">
      <c r="B5" s="7"/>
      <c r="C5" s="45" t="s">
        <v>82</v>
      </c>
      <c r="D5" s="45" t="s">
        <v>56</v>
      </c>
      <c r="E5" s="45" t="s">
        <v>57</v>
      </c>
      <c r="F5" s="45" t="s">
        <v>117</v>
      </c>
      <c r="G5" s="45" t="s">
        <v>56</v>
      </c>
      <c r="H5" s="45" t="s">
        <v>57</v>
      </c>
      <c r="I5" s="45" t="s">
        <v>84</v>
      </c>
      <c r="J5" s="45" t="s">
        <v>56</v>
      </c>
      <c r="K5" s="45" t="s">
        <v>57</v>
      </c>
      <c r="L5" s="45" t="s">
        <v>118</v>
      </c>
      <c r="M5" s="45" t="s">
        <v>56</v>
      </c>
      <c r="N5" s="45" t="s">
        <v>57</v>
      </c>
      <c r="O5" s="45" t="s">
        <v>110</v>
      </c>
      <c r="P5" s="45" t="s">
        <v>56</v>
      </c>
      <c r="Q5" s="45" t="s">
        <v>57</v>
      </c>
    </row>
    <row r="6" spans="1:19" ht="5.25" customHeight="1">
      <c r="B6" s="41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</row>
    <row r="7" spans="1:19">
      <c r="A7" s="5"/>
      <c r="B7" s="1" t="s">
        <v>86</v>
      </c>
      <c r="C7" s="29" t="s">
        <v>9</v>
      </c>
      <c r="D7" s="31" t="s">
        <v>9</v>
      </c>
      <c r="E7" s="31" t="s">
        <v>9</v>
      </c>
      <c r="F7" s="29" t="s">
        <v>9</v>
      </c>
      <c r="G7" s="31" t="s">
        <v>9</v>
      </c>
      <c r="H7" s="31" t="s">
        <v>9</v>
      </c>
      <c r="I7" s="29" t="s">
        <v>9</v>
      </c>
      <c r="J7" s="31" t="s">
        <v>9</v>
      </c>
      <c r="K7" s="31" t="s">
        <v>9</v>
      </c>
      <c r="L7" s="29" t="s">
        <v>9</v>
      </c>
      <c r="M7" s="31" t="s">
        <v>9</v>
      </c>
      <c r="N7" s="31" t="s">
        <v>9</v>
      </c>
      <c r="O7" s="29" t="s">
        <v>9</v>
      </c>
      <c r="P7" s="31" t="s">
        <v>9</v>
      </c>
      <c r="Q7" s="31" t="s">
        <v>9</v>
      </c>
    </row>
    <row r="8" spans="1:19">
      <c r="A8" s="5"/>
      <c r="B8" s="1" t="s">
        <v>87</v>
      </c>
      <c r="C8" s="160">
        <v>261500</v>
      </c>
      <c r="D8" s="112">
        <v>2023</v>
      </c>
      <c r="E8" s="112" t="s">
        <v>62</v>
      </c>
      <c r="F8" s="160">
        <v>3861150</v>
      </c>
      <c r="G8" s="112">
        <v>2023</v>
      </c>
      <c r="H8" s="112" t="s">
        <v>62</v>
      </c>
      <c r="I8" s="111">
        <f>+F8/92090</f>
        <v>41.928005212292319</v>
      </c>
      <c r="J8" s="112">
        <v>2023</v>
      </c>
      <c r="K8" s="112" t="s">
        <v>62</v>
      </c>
      <c r="L8" s="160">
        <v>310830</v>
      </c>
      <c r="M8" s="112">
        <v>2023</v>
      </c>
      <c r="N8" s="112" t="s">
        <v>62</v>
      </c>
      <c r="O8" s="150">
        <v>12533.36</v>
      </c>
      <c r="P8" s="31">
        <v>2024</v>
      </c>
      <c r="Q8" s="31" t="s">
        <v>62</v>
      </c>
      <c r="R8" s="129"/>
    </row>
    <row r="9" spans="1:19">
      <c r="A9" s="5"/>
      <c r="B9" s="13" t="s">
        <v>61</v>
      </c>
      <c r="C9" s="161">
        <v>12200</v>
      </c>
      <c r="D9" s="114">
        <v>2023</v>
      </c>
      <c r="E9" s="114" t="s">
        <v>62</v>
      </c>
      <c r="F9" s="161">
        <v>4700</v>
      </c>
      <c r="G9" s="114">
        <v>2023</v>
      </c>
      <c r="H9" s="114" t="s">
        <v>62</v>
      </c>
      <c r="I9" s="113">
        <f>+F9/+('Q1 - Território'!C7)</f>
        <v>5.8676654182272161</v>
      </c>
      <c r="J9" s="114">
        <v>2023</v>
      </c>
      <c r="K9" s="114" t="s">
        <v>62</v>
      </c>
      <c r="L9" s="161">
        <v>9850</v>
      </c>
      <c r="M9" s="114">
        <v>2023</v>
      </c>
      <c r="N9" s="114" t="s">
        <v>62</v>
      </c>
      <c r="O9" s="151">
        <v>157.65</v>
      </c>
      <c r="P9" s="18">
        <v>2024</v>
      </c>
      <c r="Q9" s="18" t="s">
        <v>62</v>
      </c>
    </row>
    <row r="10" spans="1:19">
      <c r="A10" s="5"/>
      <c r="B10" s="13" t="s">
        <v>63</v>
      </c>
      <c r="C10" s="161">
        <v>9260</v>
      </c>
      <c r="D10" s="114">
        <v>2023</v>
      </c>
      <c r="E10" s="114" t="s">
        <v>62</v>
      </c>
      <c r="F10" s="161">
        <v>120590</v>
      </c>
      <c r="G10" s="114">
        <v>2023</v>
      </c>
      <c r="H10" s="114" t="s">
        <v>62</v>
      </c>
      <c r="I10" s="113">
        <f>+F10/+('Q1 - Território'!C8)</f>
        <v>51.933677863910425</v>
      </c>
      <c r="J10" s="114">
        <v>2023</v>
      </c>
      <c r="K10" s="114" t="s">
        <v>62</v>
      </c>
      <c r="L10" s="161">
        <v>10230</v>
      </c>
      <c r="M10" s="114">
        <v>2023</v>
      </c>
      <c r="N10" s="18" t="s">
        <v>62</v>
      </c>
      <c r="O10" s="151">
        <v>627.88</v>
      </c>
      <c r="P10" s="18">
        <v>2024</v>
      </c>
      <c r="Q10" s="18" t="s">
        <v>62</v>
      </c>
    </row>
    <row r="11" spans="1:19">
      <c r="A11" s="5"/>
      <c r="B11" s="1" t="s">
        <v>88</v>
      </c>
      <c r="C11" s="160">
        <v>784141</v>
      </c>
      <c r="D11" s="112">
        <v>2023</v>
      </c>
      <c r="E11" s="112" t="s">
        <v>217</v>
      </c>
      <c r="F11" s="160">
        <v>23490157</v>
      </c>
      <c r="G11" s="112">
        <v>2023</v>
      </c>
      <c r="H11" s="112" t="s">
        <v>217</v>
      </c>
      <c r="I11" s="111">
        <f>+F11/505990</f>
        <v>46.424152651238167</v>
      </c>
      <c r="J11" s="112">
        <v>2023</v>
      </c>
      <c r="K11" s="112" t="s">
        <v>217</v>
      </c>
      <c r="L11" s="160">
        <v>817229</v>
      </c>
      <c r="M11" s="112">
        <v>2023</v>
      </c>
      <c r="N11" s="31" t="s">
        <v>217</v>
      </c>
      <c r="O11" s="150">
        <v>68747.149999999994</v>
      </c>
      <c r="P11" s="31">
        <v>2024</v>
      </c>
      <c r="Q11" s="31" t="s">
        <v>217</v>
      </c>
    </row>
    <row r="12" spans="1:19">
      <c r="A12" s="5"/>
      <c r="B12" s="13" t="s">
        <v>64</v>
      </c>
      <c r="C12" s="161">
        <v>12266</v>
      </c>
      <c r="D12" s="114">
        <v>2023</v>
      </c>
      <c r="E12" s="114" t="s">
        <v>217</v>
      </c>
      <c r="F12" s="161">
        <v>43583</v>
      </c>
      <c r="G12" s="114">
        <v>2023</v>
      </c>
      <c r="H12" s="114" t="s">
        <v>217</v>
      </c>
      <c r="I12" s="113">
        <f>+F12/'Q1 - Território'!C9</f>
        <v>5.8524237948167048</v>
      </c>
      <c r="J12" s="114">
        <v>2023</v>
      </c>
      <c r="K12" s="114" t="s">
        <v>217</v>
      </c>
      <c r="L12" s="161">
        <v>16576</v>
      </c>
      <c r="M12" s="114">
        <v>2023</v>
      </c>
      <c r="N12" s="18" t="s">
        <v>217</v>
      </c>
      <c r="O12" s="151">
        <v>1121.25</v>
      </c>
      <c r="P12" s="18">
        <v>2023</v>
      </c>
      <c r="Q12" s="18" t="s">
        <v>62</v>
      </c>
      <c r="S12" s="86"/>
    </row>
    <row r="13" spans="1:19">
      <c r="A13" s="5"/>
      <c r="B13" s="1" t="s">
        <v>89</v>
      </c>
      <c r="C13" s="160">
        <v>360410</v>
      </c>
      <c r="D13" s="112">
        <v>2023</v>
      </c>
      <c r="E13" s="112" t="s">
        <v>62</v>
      </c>
      <c r="F13" s="160">
        <v>27201240</v>
      </c>
      <c r="G13" s="112">
        <v>2023</v>
      </c>
      <c r="H13" s="112" t="s">
        <v>62</v>
      </c>
      <c r="I13" s="111">
        <f>F13/632702</f>
        <v>42.992182733735632</v>
      </c>
      <c r="J13" s="112">
        <v>2023</v>
      </c>
      <c r="K13" s="112" t="s">
        <v>62</v>
      </c>
      <c r="L13" s="160">
        <v>706630</v>
      </c>
      <c r="M13" s="112">
        <v>2023</v>
      </c>
      <c r="N13" s="31" t="s">
        <v>62</v>
      </c>
      <c r="O13" s="150">
        <v>88307.03</v>
      </c>
      <c r="P13" s="31">
        <v>2024</v>
      </c>
      <c r="Q13" s="31" t="s">
        <v>62</v>
      </c>
    </row>
    <row r="14" spans="1:19">
      <c r="A14" s="5"/>
      <c r="B14" s="13" t="s">
        <v>65</v>
      </c>
      <c r="C14" s="161">
        <v>5150</v>
      </c>
      <c r="D14" s="114">
        <v>2023</v>
      </c>
      <c r="E14" s="114" t="s">
        <v>62</v>
      </c>
      <c r="F14" s="161">
        <v>27820</v>
      </c>
      <c r="G14" s="114">
        <v>2023</v>
      </c>
      <c r="H14" s="114" t="s">
        <v>62</v>
      </c>
      <c r="I14" s="113">
        <f>F14/'Q1 - Território'!C10</f>
        <v>16.510385756676559</v>
      </c>
      <c r="J14" s="114">
        <v>2023</v>
      </c>
      <c r="K14" s="114" t="s">
        <v>62</v>
      </c>
      <c r="L14" s="161">
        <v>6010</v>
      </c>
      <c r="M14" s="114">
        <v>2023</v>
      </c>
      <c r="N14" s="18" t="s">
        <v>62</v>
      </c>
      <c r="O14" s="151">
        <v>259.07</v>
      </c>
      <c r="P14" s="18">
        <v>2024</v>
      </c>
      <c r="Q14" s="18" t="s">
        <v>62</v>
      </c>
    </row>
    <row r="15" spans="1:19">
      <c r="A15" s="5"/>
      <c r="B15" s="13" t="s">
        <v>66</v>
      </c>
      <c r="C15" s="161">
        <v>5480</v>
      </c>
      <c r="D15" s="114">
        <v>2023</v>
      </c>
      <c r="E15" s="114" t="s">
        <v>62</v>
      </c>
      <c r="F15" s="161">
        <v>39820</v>
      </c>
      <c r="G15" s="114">
        <v>2023</v>
      </c>
      <c r="H15" s="114" t="s">
        <v>62</v>
      </c>
      <c r="I15" s="113">
        <f>F15/'Q1 - Território'!C11</f>
        <v>0.47545700946854363</v>
      </c>
      <c r="J15" s="114">
        <v>2023</v>
      </c>
      <c r="K15" s="114" t="s">
        <v>62</v>
      </c>
      <c r="L15" s="161">
        <v>12850</v>
      </c>
      <c r="M15" s="114">
        <v>2023</v>
      </c>
      <c r="N15" s="18" t="s">
        <v>62</v>
      </c>
      <c r="O15" s="151">
        <v>207.35</v>
      </c>
      <c r="P15" s="18">
        <v>2024</v>
      </c>
      <c r="Q15" s="18" t="s">
        <v>62</v>
      </c>
    </row>
    <row r="16" spans="1:19">
      <c r="A16" s="5"/>
      <c r="B16" s="13" t="s">
        <v>68</v>
      </c>
      <c r="C16" s="161">
        <v>2040</v>
      </c>
      <c r="D16" s="114">
        <v>2023</v>
      </c>
      <c r="E16" s="114" t="s">
        <v>62</v>
      </c>
      <c r="F16" s="161">
        <v>19780</v>
      </c>
      <c r="G16" s="114">
        <v>2023</v>
      </c>
      <c r="H16" s="114" t="s">
        <v>62</v>
      </c>
      <c r="I16" s="113">
        <f>F16/'Q1 - Território'!C12</f>
        <v>17.851985559566788</v>
      </c>
      <c r="J16" s="114">
        <v>2023</v>
      </c>
      <c r="K16" s="114" t="s">
        <v>62</v>
      </c>
      <c r="L16" s="161">
        <v>5620</v>
      </c>
      <c r="M16" s="114">
        <v>2023</v>
      </c>
      <c r="N16" s="114" t="s">
        <v>62</v>
      </c>
      <c r="O16" s="151">
        <v>289.51</v>
      </c>
      <c r="P16" s="18">
        <v>2024</v>
      </c>
      <c r="Q16" s="18" t="s">
        <v>62</v>
      </c>
    </row>
    <row r="17" spans="1:17">
      <c r="A17" s="5"/>
      <c r="B17" s="13" t="s">
        <v>69</v>
      </c>
      <c r="C17" s="161">
        <v>3140</v>
      </c>
      <c r="D17" s="114">
        <v>2020</v>
      </c>
      <c r="E17" s="114" t="s">
        <v>62</v>
      </c>
      <c r="F17" s="161">
        <v>5420</v>
      </c>
      <c r="G17" s="114">
        <v>2023</v>
      </c>
      <c r="H17" s="114" t="s">
        <v>62</v>
      </c>
      <c r="I17" s="113">
        <f>F17/'Q1 - Território'!C13</f>
        <v>14.768392370572206</v>
      </c>
      <c r="J17" s="114">
        <v>2023</v>
      </c>
      <c r="K17" s="114" t="s">
        <v>62</v>
      </c>
      <c r="L17" s="161">
        <v>4450</v>
      </c>
      <c r="M17" s="114">
        <v>2023</v>
      </c>
      <c r="N17" s="114" t="s">
        <v>62</v>
      </c>
      <c r="O17" s="151">
        <v>129.52000000000001</v>
      </c>
      <c r="P17" s="18">
        <v>2024</v>
      </c>
      <c r="Q17" s="18" t="s">
        <v>62</v>
      </c>
    </row>
    <row r="18" spans="1:17">
      <c r="A18" s="5"/>
      <c r="B18" s="13" t="s">
        <v>70</v>
      </c>
      <c r="C18" s="161">
        <v>5380</v>
      </c>
      <c r="D18" s="114">
        <v>2023</v>
      </c>
      <c r="E18" s="114" t="s">
        <v>62</v>
      </c>
      <c r="F18" s="161">
        <v>36610</v>
      </c>
      <c r="G18" s="114">
        <v>2023</v>
      </c>
      <c r="H18" s="114" t="s">
        <v>62</v>
      </c>
      <c r="I18" s="113">
        <f>F18/'Q1 - Território'!C14</f>
        <v>14.620607028753994</v>
      </c>
      <c r="J18" s="114">
        <v>2023</v>
      </c>
      <c r="K18" s="114" t="s">
        <v>62</v>
      </c>
      <c r="L18" s="161">
        <v>9290</v>
      </c>
      <c r="M18" s="114">
        <v>2023</v>
      </c>
      <c r="N18" s="114" t="s">
        <v>62</v>
      </c>
      <c r="O18" s="151">
        <v>487.06</v>
      </c>
      <c r="P18" s="18">
        <v>2024</v>
      </c>
      <c r="Q18" s="18" t="s">
        <v>62</v>
      </c>
    </row>
    <row r="19" spans="1:17" ht="5.25" customHeight="1"/>
    <row r="20" spans="1:17" s="3" customFormat="1" ht="3" customHeight="1">
      <c r="B20" s="4"/>
      <c r="C20" s="4"/>
      <c r="D20" s="4"/>
      <c r="E20" s="4"/>
      <c r="F20" s="4"/>
      <c r="G20" s="4"/>
      <c r="H20" s="4"/>
      <c r="I20" s="4"/>
      <c r="J20" s="4"/>
      <c r="K20" s="4"/>
      <c r="L20" s="4" t="e">
        <f>SUMIFS(#REF!,#REF!,'Q10 - Agricultura'!$A20,#REF!,'Q10 - Agricultura'!#REF!)</f>
        <v>#REF!</v>
      </c>
      <c r="M20" s="4" t="e">
        <f>SUMIFS(#REF!,#REF!,'Q10 - Agricultura'!$A20,#REF!,'Q10 - Agricultura'!$M$4)</f>
        <v>#REF!</v>
      </c>
      <c r="N20" s="4"/>
      <c r="O20" s="4"/>
      <c r="P20" s="4"/>
      <c r="Q20" s="4"/>
    </row>
    <row r="21" spans="1:17" s="3" customFormat="1" ht="6.75" customHeight="1"/>
    <row r="22" spans="1:17" s="97" customFormat="1" ht="15" customHeight="1">
      <c r="B22" s="181" t="s">
        <v>72</v>
      </c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</row>
    <row r="23" spans="1:17" s="97" customFormat="1" ht="15" customHeight="1">
      <c r="B23" s="181" t="s">
        <v>119</v>
      </c>
      <c r="C23" s="181"/>
      <c r="D23" s="181"/>
      <c r="E23" s="181"/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81"/>
    </row>
    <row r="24" spans="1:17" s="38" customFormat="1" ht="10.5" customHeight="1">
      <c r="B24" s="48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</row>
    <row r="25" spans="1:17">
      <c r="B25" s="39"/>
    </row>
    <row r="26" spans="1:17">
      <c r="D26" s="56"/>
    </row>
  </sheetData>
  <mergeCells count="9">
    <mergeCell ref="B22:Q22"/>
    <mergeCell ref="B23:Q23"/>
    <mergeCell ref="B1:Q1"/>
    <mergeCell ref="O4:Q4"/>
    <mergeCell ref="F4:H4"/>
    <mergeCell ref="C4:E4"/>
    <mergeCell ref="L4:N4"/>
    <mergeCell ref="C2:K2"/>
    <mergeCell ref="I4:K4"/>
  </mergeCells>
  <hyperlinks>
    <hyperlink ref="S2" location="Índice!A1" tooltip="(voltar ao índice)" display="(voltar ao índice)" xr:uid="{C3653040-0A4C-46AD-B568-5FD7D2E7C806}"/>
  </hyperlinks>
  <printOptions horizontalCentered="1"/>
  <pageMargins left="0.27559055118110237" right="0.27559055118110237" top="0.6692913385826772" bottom="0.47244094488188981" header="0" footer="0"/>
  <pageSetup paperSize="9" scale="9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11">
    <pageSetUpPr fitToPage="1"/>
  </sheetPr>
  <dimension ref="A1:AD34"/>
  <sheetViews>
    <sheetView showGridLines="0" showZeros="0" zoomScaleNormal="100" workbookViewId="0">
      <pane xSplit="2" ySplit="5" topLeftCell="C6" activePane="bottomRight" state="frozen"/>
      <selection activeCell="B1" sqref="B1:N1"/>
      <selection pane="topRight" activeCell="B1" sqref="B1:N1"/>
      <selection pane="bottomLeft" activeCell="B1" sqref="B1:N1"/>
      <selection pane="bottomRight" activeCell="B24" sqref="B24"/>
    </sheetView>
  </sheetViews>
  <sheetFormatPr defaultRowHeight="14.6"/>
  <cols>
    <col min="1" max="1" width="6.69140625" customWidth="1"/>
    <col min="2" max="2" width="15.4609375" bestFit="1" customWidth="1"/>
    <col min="3" max="3" width="13.69140625" style="81" customWidth="1"/>
    <col min="4" max="4" width="10" style="81" customWidth="1"/>
    <col min="5" max="5" width="11.69140625" style="81" customWidth="1"/>
    <col min="6" max="7" width="12.53515625" style="81" customWidth="1"/>
    <col min="8" max="8" width="8.23046875" style="81" customWidth="1"/>
    <col min="9" max="9" width="9.4609375" customWidth="1"/>
    <col min="10" max="10" width="11.23046875" bestFit="1" customWidth="1"/>
    <col min="11" max="11" width="10.4609375" customWidth="1"/>
    <col min="12" max="12" width="7.23046875" customWidth="1"/>
    <col min="13" max="13" width="13.53515625" bestFit="1" customWidth="1"/>
    <col min="14" max="14" width="9.53515625" customWidth="1"/>
    <col min="15" max="16" width="10.4609375" customWidth="1"/>
    <col min="17" max="17" width="7" customWidth="1"/>
    <col min="18" max="18" width="7.53515625" bestFit="1" customWidth="1"/>
    <col min="19" max="21" width="10.4609375" customWidth="1"/>
    <col min="22" max="22" width="7.4609375" customWidth="1"/>
    <col min="23" max="23" width="7.53515625" bestFit="1" customWidth="1"/>
    <col min="24" max="26" width="10.4609375" customWidth="1"/>
    <col min="27" max="27" width="7.4609375" customWidth="1"/>
    <col min="28" max="28" width="7.53515625" bestFit="1" customWidth="1"/>
    <col min="29" max="29" width="6.69140625" customWidth="1"/>
    <col min="30" max="30" width="14" bestFit="1" customWidth="1"/>
  </cols>
  <sheetData>
    <row r="1" spans="1:30">
      <c r="B1" s="172" t="s">
        <v>242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</row>
    <row r="2" spans="1:30"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Y2" s="44"/>
      <c r="Z2" s="44"/>
      <c r="AD2" s="44"/>
    </row>
    <row r="3" spans="1:30"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30" ht="31.5" customHeight="1">
      <c r="B4" s="2"/>
      <c r="C4" s="191" t="s">
        <v>214</v>
      </c>
      <c r="D4" s="192"/>
      <c r="E4" s="193"/>
      <c r="F4" s="191" t="s">
        <v>215</v>
      </c>
      <c r="G4" s="192"/>
      <c r="H4" s="193"/>
      <c r="I4" s="173" t="s">
        <v>120</v>
      </c>
      <c r="J4" s="174"/>
      <c r="K4" s="174"/>
      <c r="L4" s="174"/>
      <c r="M4" s="187"/>
      <c r="N4" s="173" t="s">
        <v>121</v>
      </c>
      <c r="O4" s="174"/>
      <c r="P4" s="174"/>
      <c r="Q4" s="174"/>
      <c r="R4" s="187"/>
      <c r="S4" s="173" t="s">
        <v>122</v>
      </c>
      <c r="T4" s="174"/>
      <c r="U4" s="174"/>
      <c r="V4" s="174"/>
      <c r="W4" s="187"/>
      <c r="X4" s="173" t="s">
        <v>123</v>
      </c>
      <c r="Y4" s="174"/>
      <c r="Z4" s="174"/>
      <c r="AA4" s="174"/>
      <c r="AB4" s="187"/>
    </row>
    <row r="5" spans="1:30" ht="35.25" customHeight="1">
      <c r="B5" s="7"/>
      <c r="C5" s="45" t="s">
        <v>207</v>
      </c>
      <c r="D5" s="45" t="s">
        <v>56</v>
      </c>
      <c r="E5" s="45" t="s">
        <v>57</v>
      </c>
      <c r="F5" s="45" t="s">
        <v>207</v>
      </c>
      <c r="G5" s="45" t="s">
        <v>56</v>
      </c>
      <c r="H5" s="45" t="s">
        <v>57</v>
      </c>
      <c r="I5" s="45" t="s">
        <v>124</v>
      </c>
      <c r="J5" s="45" t="s">
        <v>125</v>
      </c>
      <c r="K5" s="45" t="s">
        <v>126</v>
      </c>
      <c r="L5" s="45" t="s">
        <v>56</v>
      </c>
      <c r="M5" s="45" t="s">
        <v>57</v>
      </c>
      <c r="N5" s="45" t="s">
        <v>124</v>
      </c>
      <c r="O5" s="45" t="s">
        <v>125</v>
      </c>
      <c r="P5" s="45" t="s">
        <v>126</v>
      </c>
      <c r="Q5" s="45" t="s">
        <v>56</v>
      </c>
      <c r="R5" s="45" t="s">
        <v>57</v>
      </c>
      <c r="S5" s="45" t="s">
        <v>127</v>
      </c>
      <c r="T5" s="45" t="s">
        <v>125</v>
      </c>
      <c r="U5" s="45" t="s">
        <v>126</v>
      </c>
      <c r="V5" s="45" t="s">
        <v>56</v>
      </c>
      <c r="W5" s="45" t="s">
        <v>57</v>
      </c>
      <c r="X5" s="45" t="s">
        <v>127</v>
      </c>
      <c r="Y5" s="45" t="s">
        <v>125</v>
      </c>
      <c r="Z5" s="45" t="s">
        <v>126</v>
      </c>
      <c r="AA5" s="45" t="s">
        <v>56</v>
      </c>
      <c r="AB5" s="45" t="s">
        <v>57</v>
      </c>
    </row>
    <row r="6" spans="1:30" ht="5.25" customHeight="1">
      <c r="B6" s="41"/>
      <c r="C6" s="41"/>
      <c r="D6" s="41"/>
      <c r="E6" s="41"/>
      <c r="F6" s="41"/>
      <c r="G6" s="41"/>
      <c r="H6" s="41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</row>
    <row r="7" spans="1:30">
      <c r="A7" s="5"/>
      <c r="B7" s="1" t="s">
        <v>86</v>
      </c>
      <c r="C7" s="29" t="s">
        <v>9</v>
      </c>
      <c r="D7" s="31" t="s">
        <v>9</v>
      </c>
      <c r="E7" s="31" t="s">
        <v>9</v>
      </c>
      <c r="F7" s="29" t="s">
        <v>9</v>
      </c>
      <c r="G7" s="31" t="s">
        <v>9</v>
      </c>
      <c r="H7" s="31" t="s">
        <v>9</v>
      </c>
      <c r="I7" s="29" t="s">
        <v>9</v>
      </c>
      <c r="J7" s="31" t="s">
        <v>9</v>
      </c>
      <c r="K7" s="29" t="s">
        <v>9</v>
      </c>
      <c r="L7" s="31" t="s">
        <v>9</v>
      </c>
      <c r="M7" s="31" t="s">
        <v>9</v>
      </c>
      <c r="N7" s="29" t="s">
        <v>9</v>
      </c>
      <c r="O7" s="29" t="s">
        <v>9</v>
      </c>
      <c r="P7" s="29" t="s">
        <v>9</v>
      </c>
      <c r="Q7" s="31" t="s">
        <v>9</v>
      </c>
      <c r="R7" s="31" t="s">
        <v>9</v>
      </c>
      <c r="S7" s="29" t="s">
        <v>9</v>
      </c>
      <c r="T7" s="29" t="s">
        <v>9</v>
      </c>
      <c r="U7" s="29" t="s">
        <v>9</v>
      </c>
      <c r="V7" s="31" t="s">
        <v>9</v>
      </c>
      <c r="W7" s="31" t="s">
        <v>9</v>
      </c>
      <c r="X7" s="29" t="s">
        <v>9</v>
      </c>
      <c r="Y7" s="29" t="s">
        <v>9</v>
      </c>
      <c r="Z7" s="29" t="s">
        <v>9</v>
      </c>
      <c r="AA7" s="31" t="s">
        <v>9</v>
      </c>
      <c r="AB7" s="31" t="s">
        <v>9</v>
      </c>
    </row>
    <row r="8" spans="1:30" s="15" customFormat="1">
      <c r="A8" s="14"/>
      <c r="B8" s="1" t="s">
        <v>87</v>
      </c>
      <c r="C8" s="31">
        <v>57</v>
      </c>
      <c r="D8" s="30">
        <v>2024</v>
      </c>
      <c r="E8" s="31" t="s">
        <v>62</v>
      </c>
      <c r="F8" s="131">
        <v>4394</v>
      </c>
      <c r="G8" s="30">
        <v>2024</v>
      </c>
      <c r="H8" s="31" t="s">
        <v>62</v>
      </c>
      <c r="I8" s="29">
        <v>63991</v>
      </c>
      <c r="J8" s="60">
        <v>4.7</v>
      </c>
      <c r="K8" s="29">
        <f>+I8*1000/'Q2 - População'!C9*1000</f>
        <v>5952.85328292542</v>
      </c>
      <c r="L8" s="30">
        <v>2024</v>
      </c>
      <c r="M8" s="31" t="s">
        <v>62</v>
      </c>
      <c r="N8" s="29">
        <v>958.53</v>
      </c>
      <c r="O8" s="60">
        <v>-1.2</v>
      </c>
      <c r="P8" s="29">
        <f>+N8*1000/'Q2 - População'!C9*1000</f>
        <v>89.168608980677021</v>
      </c>
      <c r="Q8" s="31">
        <v>2024</v>
      </c>
      <c r="R8" s="31" t="s">
        <v>62</v>
      </c>
      <c r="S8" s="29">
        <v>236.68</v>
      </c>
      <c r="T8" s="36">
        <v>14.8</v>
      </c>
      <c r="U8" s="29">
        <f>+S8*1000/'Q2 - População'!C9*1000</f>
        <v>22.017491756696856</v>
      </c>
      <c r="V8" s="30">
        <v>2024</v>
      </c>
      <c r="W8" s="31" t="s">
        <v>62</v>
      </c>
      <c r="X8" s="29">
        <v>79421.490000000005</v>
      </c>
      <c r="Y8" s="60">
        <v>4.5</v>
      </c>
      <c r="Z8" s="29">
        <f>+X8*1000/'Q2 - População'!C9*1000</f>
        <v>7388.2964398326085</v>
      </c>
      <c r="AA8" s="30">
        <v>2024</v>
      </c>
      <c r="AB8" s="31" t="s">
        <v>62</v>
      </c>
    </row>
    <row r="9" spans="1:30">
      <c r="A9" s="5"/>
      <c r="B9" s="13" t="s">
        <v>61</v>
      </c>
      <c r="C9" s="18">
        <v>42</v>
      </c>
      <c r="D9" s="20">
        <v>2024</v>
      </c>
      <c r="E9" s="18" t="s">
        <v>62</v>
      </c>
      <c r="F9" s="132">
        <v>4749</v>
      </c>
      <c r="G9" s="20">
        <v>2024</v>
      </c>
      <c r="H9" s="18" t="s">
        <v>62</v>
      </c>
      <c r="I9" s="19">
        <v>4971</v>
      </c>
      <c r="J9" s="61">
        <v>4.5</v>
      </c>
      <c r="K9" s="19">
        <f>+I9*1000/'Q2 - População'!C10*1000</f>
        <v>19160.499537465308</v>
      </c>
      <c r="L9" s="20">
        <v>2024</v>
      </c>
      <c r="M9" s="18" t="s">
        <v>62</v>
      </c>
      <c r="N9" s="19">
        <v>405.42</v>
      </c>
      <c r="O9" s="61">
        <v>-0.7</v>
      </c>
      <c r="P9" s="19">
        <f>+N9*1000/'Q2 - População'!C10*1000</f>
        <v>1562.6734505087882</v>
      </c>
      <c r="Q9" s="18">
        <v>2024</v>
      </c>
      <c r="R9" s="18" t="s">
        <v>62</v>
      </c>
      <c r="S9" s="19">
        <v>6.35</v>
      </c>
      <c r="T9" s="37">
        <v>13.4</v>
      </c>
      <c r="U9" s="19">
        <f>+S9*1000/'Q2 - População'!C10*1000</f>
        <v>24.475794017884674</v>
      </c>
      <c r="V9" s="20">
        <v>2024</v>
      </c>
      <c r="W9" s="18" t="s">
        <v>62</v>
      </c>
      <c r="X9" s="19">
        <v>1389.64</v>
      </c>
      <c r="Y9" s="61">
        <v>1.4</v>
      </c>
      <c r="Z9" s="19">
        <f>+X9*1000/'Q2 - População'!C10*1000</f>
        <v>5356.3058896083876</v>
      </c>
      <c r="AA9" s="20">
        <v>2024</v>
      </c>
      <c r="AB9" s="18" t="s">
        <v>62</v>
      </c>
    </row>
    <row r="10" spans="1:30">
      <c r="A10" s="5"/>
      <c r="B10" s="13" t="s">
        <v>63</v>
      </c>
      <c r="C10" s="18">
        <v>50</v>
      </c>
      <c r="D10" s="20">
        <v>2024</v>
      </c>
      <c r="E10" s="18" t="s">
        <v>62</v>
      </c>
      <c r="F10" s="132">
        <v>3616</v>
      </c>
      <c r="G10" s="20">
        <v>2024</v>
      </c>
      <c r="H10" s="18" t="s">
        <v>62</v>
      </c>
      <c r="I10" s="19">
        <v>3639</v>
      </c>
      <c r="J10" s="61">
        <v>14</v>
      </c>
      <c r="K10" s="19">
        <f>+I10*1000/'Q2 - População'!C11*1000</f>
        <v>15054.733201499268</v>
      </c>
      <c r="L10" s="20">
        <v>2024</v>
      </c>
      <c r="M10" s="18" t="s">
        <v>62</v>
      </c>
      <c r="N10" s="19">
        <v>548.9</v>
      </c>
      <c r="O10" s="61">
        <v>-2.1</v>
      </c>
      <c r="P10" s="19">
        <f>+N10*1000/'Q2 - População'!C11*1000</f>
        <v>2270.8279896408212</v>
      </c>
      <c r="Q10" s="18">
        <v>2024</v>
      </c>
      <c r="R10" s="18" t="s">
        <v>62</v>
      </c>
      <c r="S10" s="19">
        <v>11.21</v>
      </c>
      <c r="T10" s="130">
        <v>7.7</v>
      </c>
      <c r="U10" s="19">
        <f>+S10*1000/'Q2 - População'!C11*1000</f>
        <v>46.376355918880684</v>
      </c>
      <c r="V10" s="20">
        <v>2024</v>
      </c>
      <c r="W10" s="18" t="s">
        <v>62</v>
      </c>
      <c r="X10" s="19">
        <v>2434.5300000000002</v>
      </c>
      <c r="Y10" s="61">
        <v>12.7</v>
      </c>
      <c r="Z10" s="19">
        <f>+X10*1000/'Q2 - População'!C11*1000</f>
        <v>10071.777856841443</v>
      </c>
      <c r="AA10" s="20">
        <v>2024</v>
      </c>
      <c r="AB10" s="18" t="s">
        <v>62</v>
      </c>
    </row>
    <row r="11" spans="1:30" s="15" customFormat="1">
      <c r="A11" s="14"/>
      <c r="B11" s="1" t="s">
        <v>88</v>
      </c>
      <c r="C11" s="31">
        <v>36</v>
      </c>
      <c r="D11" s="30">
        <v>2024</v>
      </c>
      <c r="E11" s="31" t="s">
        <v>62</v>
      </c>
      <c r="F11" s="131">
        <v>2741</v>
      </c>
      <c r="G11" s="30">
        <v>2024</v>
      </c>
      <c r="H11" s="31" t="s">
        <v>62</v>
      </c>
      <c r="I11" s="29">
        <v>259740</v>
      </c>
      <c r="J11" s="60">
        <v>10</v>
      </c>
      <c r="K11" s="29">
        <f>+I11*1000/'Q2 - População'!C12*1000</f>
        <v>5286.9734116775926</v>
      </c>
      <c r="L11" s="30">
        <v>2024</v>
      </c>
      <c r="M11" s="31" t="s">
        <v>62</v>
      </c>
      <c r="N11" s="29">
        <v>19529.84</v>
      </c>
      <c r="O11" s="60">
        <v>11.9</v>
      </c>
      <c r="P11" s="29">
        <f>+N11*1000/'Q2 - População'!C12*1000</f>
        <v>397.52731506243742</v>
      </c>
      <c r="Q11" s="31">
        <v>2024</v>
      </c>
      <c r="R11" s="31" t="s">
        <v>62</v>
      </c>
      <c r="S11" s="29">
        <v>1235.06</v>
      </c>
      <c r="T11" s="36">
        <v>19.100000000000001</v>
      </c>
      <c r="U11" s="29">
        <f>+S11*1000/'Q2 - População'!C12*1000</f>
        <v>25.139483259515387</v>
      </c>
      <c r="V11" s="30">
        <v>2024</v>
      </c>
      <c r="W11" s="31" t="s">
        <v>62</v>
      </c>
      <c r="X11" s="29">
        <v>448335.59</v>
      </c>
      <c r="Y11" s="60">
        <v>2.9</v>
      </c>
      <c r="Z11" s="29">
        <f>+X11*1000/'Q2 - População'!C12*1000</f>
        <v>9125.8117495910756</v>
      </c>
      <c r="AA11" s="30">
        <v>2024</v>
      </c>
      <c r="AB11" s="31" t="s">
        <v>62</v>
      </c>
    </row>
    <row r="12" spans="1:30">
      <c r="A12" s="5"/>
      <c r="B12" s="13" t="s">
        <v>64</v>
      </c>
      <c r="C12" s="18">
        <v>31</v>
      </c>
      <c r="D12" s="20">
        <v>2024</v>
      </c>
      <c r="E12" s="18" t="s">
        <v>62</v>
      </c>
      <c r="F12" s="132">
        <v>2391</v>
      </c>
      <c r="G12" s="20">
        <v>2024</v>
      </c>
      <c r="H12" s="18" t="s">
        <v>62</v>
      </c>
      <c r="I12" s="19">
        <v>47488</v>
      </c>
      <c r="J12" s="61">
        <v>9.6</v>
      </c>
      <c r="K12" s="19">
        <f>+I12*1000/'Q2 - População'!C13*1000</f>
        <v>21022.938058300049</v>
      </c>
      <c r="L12" s="20">
        <v>2024</v>
      </c>
      <c r="M12" s="18" t="s">
        <v>62</v>
      </c>
      <c r="N12" s="19">
        <v>5596.2</v>
      </c>
      <c r="O12" s="61">
        <v>36.799999999999997</v>
      </c>
      <c r="P12" s="19">
        <f>+N12*1000/'Q2 - População'!C13*1000</f>
        <v>2477.437794008144</v>
      </c>
      <c r="Q12" s="18">
        <v>2024</v>
      </c>
      <c r="R12" s="18" t="s">
        <v>62</v>
      </c>
      <c r="S12" s="19">
        <v>34.65</v>
      </c>
      <c r="T12" s="130">
        <v>6.1</v>
      </c>
      <c r="U12" s="19">
        <f>+S12*1000/'Q2 - População'!C13*1000</f>
        <v>15.339555334402306</v>
      </c>
      <c r="V12" s="20">
        <v>2024</v>
      </c>
      <c r="W12" s="18" t="s">
        <v>62</v>
      </c>
      <c r="X12" s="19">
        <v>30977.34</v>
      </c>
      <c r="Y12" s="61">
        <v>12.3</v>
      </c>
      <c r="Z12" s="19">
        <f>+X12*1000/'Q2 - População'!C13*1000</f>
        <v>13713.668716957978</v>
      </c>
      <c r="AA12" s="20">
        <v>2024</v>
      </c>
      <c r="AB12" s="18" t="s">
        <v>62</v>
      </c>
    </row>
    <row r="13" spans="1:30" s="15" customFormat="1">
      <c r="A13" s="14"/>
      <c r="B13" s="1" t="s">
        <v>89</v>
      </c>
      <c r="C13" s="31">
        <v>49</v>
      </c>
      <c r="D13" s="30">
        <v>2024</v>
      </c>
      <c r="E13" s="31" t="s">
        <v>62</v>
      </c>
      <c r="F13" s="131">
        <v>990</v>
      </c>
      <c r="G13" s="30">
        <v>2024</v>
      </c>
      <c r="H13" s="31" t="s">
        <v>62</v>
      </c>
      <c r="I13" s="29">
        <v>174765</v>
      </c>
      <c r="J13" s="60">
        <v>5.0999999999999996</v>
      </c>
      <c r="K13" s="29">
        <f>+I13*1000/'Q2 - População'!C14*1000</f>
        <v>2537.1429069169862</v>
      </c>
      <c r="L13" s="30">
        <v>2024</v>
      </c>
      <c r="M13" s="31" t="s">
        <v>62</v>
      </c>
      <c r="N13" s="29">
        <v>19016.490000000002</v>
      </c>
      <c r="O13" s="60">
        <v>3.3</v>
      </c>
      <c r="P13" s="29">
        <f>+N13*1000/'Q2 - População'!C14*1000</f>
        <v>276.07102519359029</v>
      </c>
      <c r="Q13" s="31">
        <v>2024</v>
      </c>
      <c r="R13" s="31" t="s">
        <v>62</v>
      </c>
      <c r="S13" s="29">
        <v>2234.5500000000002</v>
      </c>
      <c r="T13" s="36">
        <v>2.9</v>
      </c>
      <c r="U13" s="29">
        <f>+S13*1000/'Q2 - População'!C14*1000</f>
        <v>32.439977585050499</v>
      </c>
      <c r="V13" s="30">
        <v>2024</v>
      </c>
      <c r="W13" s="31" t="s">
        <v>62</v>
      </c>
      <c r="X13" s="29">
        <v>261304.84</v>
      </c>
      <c r="Y13" s="60">
        <v>-1</v>
      </c>
      <c r="Z13" s="29">
        <f>+X13*1000/'Q2 - População'!C14*1000</f>
        <v>3793.4810823052558</v>
      </c>
      <c r="AA13" s="30">
        <v>2024</v>
      </c>
      <c r="AB13" s="31" t="s">
        <v>62</v>
      </c>
    </row>
    <row r="14" spans="1:30">
      <c r="A14" s="5"/>
      <c r="B14" s="13" t="s">
        <v>65</v>
      </c>
      <c r="C14" s="18">
        <v>131</v>
      </c>
      <c r="D14" s="20">
        <v>2024</v>
      </c>
      <c r="E14" s="18" t="s">
        <v>62</v>
      </c>
      <c r="F14" s="132">
        <v>1837</v>
      </c>
      <c r="G14" s="20">
        <v>2024</v>
      </c>
      <c r="H14" s="18" t="s">
        <v>62</v>
      </c>
      <c r="I14" s="19">
        <v>2156</v>
      </c>
      <c r="J14" s="61">
        <v>-0.1</v>
      </c>
      <c r="K14" s="19">
        <f>+I14*1000/'Q2 - População'!C15*1000</f>
        <v>5210.3598193290818</v>
      </c>
      <c r="L14" s="20">
        <v>2024</v>
      </c>
      <c r="M14" s="18" t="s">
        <v>62</v>
      </c>
      <c r="N14" s="19">
        <v>807.09</v>
      </c>
      <c r="O14" s="61">
        <v>-4.8</v>
      </c>
      <c r="P14" s="19">
        <f>+N14*1000/'Q2 - População'!C15*1000</f>
        <v>1950.4774149268592</v>
      </c>
      <c r="Q14" s="18">
        <v>2024</v>
      </c>
      <c r="R14" s="18" t="s">
        <v>62</v>
      </c>
      <c r="S14" s="19">
        <v>13.41</v>
      </c>
      <c r="T14" s="130">
        <v>-2</v>
      </c>
      <c r="U14" s="19">
        <f>+S14*1000/'Q2 - População'!C15*1000</f>
        <v>32.407664738962424</v>
      </c>
      <c r="V14" s="20">
        <v>2024</v>
      </c>
      <c r="W14" s="18" t="s">
        <v>62</v>
      </c>
      <c r="X14" s="19">
        <v>2984.67</v>
      </c>
      <c r="Y14" s="61">
        <v>-4.0999999999999996</v>
      </c>
      <c r="Z14" s="19">
        <f>+X14*1000/'Q2 - População'!C15*1000</f>
        <v>7212.989166028261</v>
      </c>
      <c r="AA14" s="20">
        <v>2024</v>
      </c>
      <c r="AB14" s="18" t="s">
        <v>62</v>
      </c>
    </row>
    <row r="15" spans="1:30">
      <c r="A15" s="5"/>
      <c r="B15" s="13" t="s">
        <v>66</v>
      </c>
      <c r="C15" s="18">
        <v>114</v>
      </c>
      <c r="D15" s="20">
        <v>2024</v>
      </c>
      <c r="E15" s="18" t="s">
        <v>62</v>
      </c>
      <c r="F15" s="132">
        <v>2841</v>
      </c>
      <c r="G15" s="20">
        <v>2024</v>
      </c>
      <c r="H15" s="18" t="s">
        <v>62</v>
      </c>
      <c r="I15" s="19">
        <v>530</v>
      </c>
      <c r="J15" s="61">
        <v>8.8000000000000007</v>
      </c>
      <c r="K15" s="19">
        <f>+I15*1000/'Q2 - População'!C16*1000</f>
        <v>1781.782118303609</v>
      </c>
      <c r="L15" s="20">
        <v>2024</v>
      </c>
      <c r="M15" s="18" t="s">
        <v>62</v>
      </c>
      <c r="N15" s="19" t="s">
        <v>9</v>
      </c>
      <c r="O15" s="61" t="s">
        <v>12</v>
      </c>
      <c r="P15" s="19" t="s">
        <v>9</v>
      </c>
      <c r="Q15" s="18" t="s">
        <v>9</v>
      </c>
      <c r="R15" s="18" t="s">
        <v>9</v>
      </c>
      <c r="S15" s="19">
        <v>3.09</v>
      </c>
      <c r="T15" s="130">
        <v>10.8</v>
      </c>
      <c r="U15" s="19">
        <f>+S15*1000/'Q2 - População'!C16*1000</f>
        <v>10.388125935015381</v>
      </c>
      <c r="V15" s="20">
        <v>2024</v>
      </c>
      <c r="W15" s="18" t="s">
        <v>62</v>
      </c>
      <c r="X15" s="19">
        <v>836.83</v>
      </c>
      <c r="Y15" s="18" t="s">
        <v>9</v>
      </c>
      <c r="Z15" s="19" t="s">
        <v>9</v>
      </c>
      <c r="AA15" s="20">
        <v>2024</v>
      </c>
      <c r="AB15" s="18" t="s">
        <v>62</v>
      </c>
    </row>
    <row r="16" spans="1:30">
      <c r="A16" s="5"/>
      <c r="B16" s="13" t="s">
        <v>68</v>
      </c>
      <c r="C16" s="18">
        <v>67</v>
      </c>
      <c r="D16" s="20">
        <v>2024</v>
      </c>
      <c r="E16" s="18" t="s">
        <v>62</v>
      </c>
      <c r="F16" s="132">
        <v>2081</v>
      </c>
      <c r="G16" s="20">
        <v>2024</v>
      </c>
      <c r="H16" s="18" t="s">
        <v>62</v>
      </c>
      <c r="I16" s="19">
        <v>1815</v>
      </c>
      <c r="J16" s="61">
        <v>1.3</v>
      </c>
      <c r="K16" s="19">
        <f>+I16*1000/'Q2 - População'!C17*1000</f>
        <v>5049.8165094221504</v>
      </c>
      <c r="L16" s="20">
        <v>2024</v>
      </c>
      <c r="M16" s="18" t="s">
        <v>62</v>
      </c>
      <c r="N16" s="19">
        <v>173.73</v>
      </c>
      <c r="O16" s="61">
        <v>8</v>
      </c>
      <c r="P16" s="19">
        <f>+N16*1000/'Q2 - População'!C17*1000</f>
        <v>483.36342819939961</v>
      </c>
      <c r="Q16" s="18">
        <v>2024</v>
      </c>
      <c r="R16" s="18" t="s">
        <v>62</v>
      </c>
      <c r="S16" s="19">
        <v>11.62</v>
      </c>
      <c r="T16" s="37">
        <v>13.8</v>
      </c>
      <c r="U16" s="19">
        <f>+S16*1000/'Q2 - População'!C17*1000</f>
        <v>32.329954732498841</v>
      </c>
      <c r="V16" s="20">
        <v>2024</v>
      </c>
      <c r="W16" s="18" t="s">
        <v>62</v>
      </c>
      <c r="X16" s="19">
        <v>2699.57</v>
      </c>
      <c r="Y16" s="61">
        <v>-5.7</v>
      </c>
      <c r="Z16" s="19">
        <f>+X16*1000/'Q2 - População'!C17*1000</f>
        <v>7510.9273577635022</v>
      </c>
      <c r="AA16" s="20">
        <v>2024</v>
      </c>
      <c r="AB16" s="18" t="s">
        <v>62</v>
      </c>
    </row>
    <row r="17" spans="1:28">
      <c r="A17" s="5"/>
      <c r="B17" s="13" t="s">
        <v>69</v>
      </c>
      <c r="C17" s="18">
        <v>24</v>
      </c>
      <c r="D17" s="20">
        <v>2024</v>
      </c>
      <c r="E17" s="18" t="s">
        <v>62</v>
      </c>
      <c r="F17" s="132">
        <v>538</v>
      </c>
      <c r="G17" s="20">
        <v>2024</v>
      </c>
      <c r="H17" s="18" t="s">
        <v>62</v>
      </c>
      <c r="I17" s="19">
        <v>422</v>
      </c>
      <c r="J17" s="61">
        <v>-4.5</v>
      </c>
      <c r="K17" s="19">
        <f>+I17*1000/'Q2 - População'!C18*1000</f>
        <v>1281.8643532356443</v>
      </c>
      <c r="L17" s="20">
        <v>2024</v>
      </c>
      <c r="M17" s="18" t="s">
        <v>62</v>
      </c>
      <c r="N17" s="19" t="s">
        <v>9</v>
      </c>
      <c r="O17" s="61" t="s">
        <v>9</v>
      </c>
      <c r="P17" s="19" t="s">
        <v>9</v>
      </c>
      <c r="Q17" s="18" t="s">
        <v>9</v>
      </c>
      <c r="R17" s="18" t="s">
        <v>9</v>
      </c>
      <c r="S17" s="19">
        <v>3.56</v>
      </c>
      <c r="T17" s="130">
        <v>-12.3</v>
      </c>
      <c r="U17" s="19">
        <f>+S17*1000/'Q2 - População'!C18*1000</f>
        <v>10.813831984641928</v>
      </c>
      <c r="V17" s="20">
        <v>2024</v>
      </c>
      <c r="W17" s="18" t="s">
        <v>62</v>
      </c>
      <c r="X17" s="18" t="s">
        <v>9</v>
      </c>
      <c r="Y17" s="18" t="s">
        <v>9</v>
      </c>
      <c r="Z17" s="19" t="s">
        <v>9</v>
      </c>
      <c r="AA17" s="19" t="s">
        <v>9</v>
      </c>
      <c r="AB17" s="18" t="s">
        <v>9</v>
      </c>
    </row>
    <row r="18" spans="1:28" ht="15.75" customHeight="1">
      <c r="A18" s="5"/>
      <c r="B18" s="13" t="s">
        <v>70</v>
      </c>
      <c r="C18" s="18">
        <v>44</v>
      </c>
      <c r="D18" s="20">
        <v>2024</v>
      </c>
      <c r="E18" s="18" t="s">
        <v>62</v>
      </c>
      <c r="F18" s="132">
        <v>1263</v>
      </c>
      <c r="G18" s="20">
        <v>2024</v>
      </c>
      <c r="H18" s="18" t="s">
        <v>62</v>
      </c>
      <c r="I18" s="19">
        <v>2659</v>
      </c>
      <c r="J18" s="61">
        <v>0.8</v>
      </c>
      <c r="K18" s="19">
        <f>+I18*1000/'Q2 - População'!C19*1000</f>
        <v>2940.7861266561968</v>
      </c>
      <c r="L18" s="20">
        <v>2024</v>
      </c>
      <c r="M18" s="18" t="s">
        <v>62</v>
      </c>
      <c r="N18" s="19" t="s">
        <v>9</v>
      </c>
      <c r="O18" s="61" t="s">
        <v>9</v>
      </c>
      <c r="P18" s="19" t="s">
        <v>9</v>
      </c>
      <c r="Q18" s="18" t="s">
        <v>9</v>
      </c>
      <c r="R18" s="18" t="s">
        <v>9</v>
      </c>
      <c r="S18" s="19">
        <v>36.86</v>
      </c>
      <c r="T18" s="37">
        <v>14.8</v>
      </c>
      <c r="U18" s="19">
        <f>+S18*1000/'Q2 - População'!C19*1000</f>
        <v>40.766219115662814</v>
      </c>
      <c r="V18" s="20">
        <v>2024</v>
      </c>
      <c r="W18" s="18" t="s">
        <v>62</v>
      </c>
      <c r="X18" s="19">
        <v>5060.49</v>
      </c>
      <c r="Y18" s="61">
        <v>13.6</v>
      </c>
      <c r="Z18" s="19">
        <f>+X18*1000/'Q2 - População'!C19*1000</f>
        <v>5596.7727664845488</v>
      </c>
      <c r="AA18" s="20">
        <v>2024</v>
      </c>
      <c r="AB18" s="18" t="s">
        <v>62</v>
      </c>
    </row>
    <row r="19" spans="1:28" ht="5.25" customHeight="1">
      <c r="A19" s="5"/>
      <c r="C19"/>
      <c r="D19"/>
      <c r="E19"/>
      <c r="F19"/>
      <c r="G19"/>
      <c r="H19"/>
      <c r="L19">
        <v>0</v>
      </c>
      <c r="O19">
        <v>0</v>
      </c>
      <c r="S19">
        <v>0</v>
      </c>
      <c r="U19">
        <v>0</v>
      </c>
      <c r="W19">
        <v>0</v>
      </c>
    </row>
    <row r="20" spans="1:28" s="3" customFormat="1" ht="3" customHeight="1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 t="e">
        <f>SUMIFS(#REF!,#REF!,'Q11 - Transportes'!$A20,#REF!,'Q11 - Transportes'!$Q19)</f>
        <v>#REF!</v>
      </c>
      <c r="R20" s="4"/>
      <c r="S20" s="4"/>
      <c r="T20" s="4" t="e">
        <f>SUMIFS(#REF!,#REF!,'Q11 - Transportes'!$A20,#REF!,'Q11 - Transportes'!$X$4)</f>
        <v>#REF!</v>
      </c>
      <c r="U20" s="4"/>
      <c r="V20" s="4"/>
      <c r="W20" s="4"/>
      <c r="X20" s="4"/>
      <c r="Y20" s="4">
        <v>-4.034403262989894</v>
      </c>
      <c r="Z20" s="4"/>
      <c r="AA20" s="4"/>
      <c r="AB20" s="4"/>
    </row>
    <row r="21" spans="1:28" s="3" customFormat="1" ht="6.75" customHeight="1">
      <c r="C21" s="8"/>
      <c r="D21" s="8"/>
      <c r="E21" s="8"/>
      <c r="F21" s="8"/>
      <c r="G21" s="8"/>
      <c r="H21" s="8"/>
    </row>
    <row r="22" spans="1:28" s="48" customFormat="1" ht="15" customHeight="1">
      <c r="B22" s="181" t="s">
        <v>72</v>
      </c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181"/>
      <c r="Z22" s="181"/>
      <c r="AA22" s="181"/>
      <c r="AB22" s="181"/>
    </row>
    <row r="24" spans="1:28">
      <c r="B24" s="44" t="s">
        <v>228</v>
      </c>
      <c r="I24" s="29"/>
    </row>
    <row r="25" spans="1:28">
      <c r="I25" s="19"/>
    </row>
    <row r="26" spans="1:28">
      <c r="I26" s="19"/>
    </row>
    <row r="27" spans="1:28">
      <c r="I27" s="29"/>
    </row>
    <row r="28" spans="1:28">
      <c r="I28" s="19"/>
    </row>
    <row r="29" spans="1:28">
      <c r="I29" s="29"/>
    </row>
    <row r="30" spans="1:28">
      <c r="I30" s="19"/>
    </row>
    <row r="31" spans="1:28">
      <c r="I31" s="19"/>
    </row>
    <row r="32" spans="1:28">
      <c r="I32" s="19"/>
    </row>
    <row r="33" spans="9:9">
      <c r="I33" s="19"/>
    </row>
    <row r="34" spans="9:9">
      <c r="I34" s="19"/>
    </row>
  </sheetData>
  <mergeCells count="9">
    <mergeCell ref="B22:AB22"/>
    <mergeCell ref="B1:AB1"/>
    <mergeCell ref="I2:W2"/>
    <mergeCell ref="X4:AB4"/>
    <mergeCell ref="S4:W4"/>
    <mergeCell ref="N4:R4"/>
    <mergeCell ref="I4:M4"/>
    <mergeCell ref="C4:E4"/>
    <mergeCell ref="F4:H4"/>
  </mergeCells>
  <hyperlinks>
    <hyperlink ref="B24" location="Índice!A1" tooltip="(voltar ao índice)" display="(voltar ao índice)" xr:uid="{0B69AE13-A4D9-4D26-9E39-54042F27C2BE}"/>
  </hyperlinks>
  <printOptions horizontalCentered="1"/>
  <pageMargins left="0.27559055118110237" right="0.27559055118110237" top="0.6692913385826772" bottom="0.47244094488188981" header="0" footer="0"/>
  <pageSetup paperSize="9" scale="5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10">
    <pageSetUpPr fitToPage="1"/>
  </sheetPr>
  <dimension ref="A1:S22"/>
  <sheetViews>
    <sheetView showGridLines="0" showZeros="0" zoomScaleNormal="100" workbookViewId="0">
      <pane xSplit="2" ySplit="5" topLeftCell="C6" activePane="bottomRight" state="frozen"/>
      <selection activeCell="B1" sqref="B1:N1"/>
      <selection pane="topRight" activeCell="B1" sqref="B1:N1"/>
      <selection pane="bottomLeft" activeCell="B1" sqref="B1:N1"/>
      <selection pane="bottomRight" activeCell="S2" sqref="S2"/>
    </sheetView>
  </sheetViews>
  <sheetFormatPr defaultRowHeight="14.6"/>
  <cols>
    <col min="1" max="1" width="6.69140625" customWidth="1"/>
    <col min="2" max="2" width="16.69140625" customWidth="1"/>
    <col min="3" max="3" width="12.4609375" customWidth="1"/>
    <col min="4" max="4" width="9.4609375" customWidth="1"/>
    <col min="5" max="6" width="12.4609375" customWidth="1"/>
    <col min="7" max="7" width="9.4609375" customWidth="1"/>
    <col min="8" max="8" width="13.69140625" customWidth="1"/>
    <col min="9" max="9" width="12.4609375" customWidth="1"/>
    <col min="10" max="10" width="9.4609375" customWidth="1"/>
    <col min="11" max="12" width="12.4609375" customWidth="1"/>
    <col min="13" max="13" width="9.4609375" customWidth="1"/>
    <col min="14" max="15" width="12.4609375" customWidth="1"/>
    <col min="16" max="16" width="9.4609375" customWidth="1"/>
    <col min="17" max="17" width="12.4609375" customWidth="1"/>
    <col min="18" max="18" width="6.69140625" customWidth="1"/>
    <col min="19" max="19" width="14" bestFit="1" customWidth="1"/>
  </cols>
  <sheetData>
    <row r="1" spans="1:19">
      <c r="B1" s="172" t="s">
        <v>243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</row>
    <row r="2" spans="1:19"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S2" s="44" t="s">
        <v>228</v>
      </c>
    </row>
    <row r="3" spans="1:19"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9" ht="34.5" customHeight="1">
      <c r="B4" s="2"/>
      <c r="C4" s="173" t="s">
        <v>128</v>
      </c>
      <c r="D4" s="174"/>
      <c r="E4" s="187"/>
      <c r="F4" s="173" t="s">
        <v>129</v>
      </c>
      <c r="G4" s="174"/>
      <c r="H4" s="187"/>
      <c r="I4" s="173" t="s">
        <v>130</v>
      </c>
      <c r="J4" s="174"/>
      <c r="K4" s="187"/>
      <c r="L4" s="173" t="s">
        <v>293</v>
      </c>
      <c r="M4" s="174"/>
      <c r="N4" s="187"/>
      <c r="O4" s="184" t="s">
        <v>216</v>
      </c>
      <c r="P4" s="185"/>
      <c r="Q4" s="186"/>
    </row>
    <row r="5" spans="1:19" ht="24.75" customHeight="1">
      <c r="B5" s="7"/>
      <c r="C5" s="45" t="s">
        <v>131</v>
      </c>
      <c r="D5" s="45" t="s">
        <v>56</v>
      </c>
      <c r="E5" s="45" t="s">
        <v>57</v>
      </c>
      <c r="F5" s="45" t="s">
        <v>132</v>
      </c>
      <c r="G5" s="45" t="s">
        <v>56</v>
      </c>
      <c r="H5" s="45" t="s">
        <v>57</v>
      </c>
      <c r="I5" s="45" t="s">
        <v>132</v>
      </c>
      <c r="J5" s="45" t="s">
        <v>56</v>
      </c>
      <c r="K5" s="45" t="s">
        <v>57</v>
      </c>
      <c r="L5" s="45" t="s">
        <v>84</v>
      </c>
      <c r="M5" s="45" t="s">
        <v>56</v>
      </c>
      <c r="N5" s="45" t="s">
        <v>57</v>
      </c>
      <c r="O5" s="45" t="s">
        <v>133</v>
      </c>
      <c r="P5" s="45" t="s">
        <v>56</v>
      </c>
      <c r="Q5" s="45" t="s">
        <v>57</v>
      </c>
    </row>
    <row r="6" spans="1:19" ht="5.25" customHeight="1">
      <c r="B6" s="41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</row>
    <row r="7" spans="1:19" ht="22.5" customHeight="1">
      <c r="A7" s="5"/>
      <c r="B7" s="1" t="s">
        <v>86</v>
      </c>
      <c r="C7" s="133">
        <v>3021911702</v>
      </c>
      <c r="D7" s="31">
        <v>2024</v>
      </c>
      <c r="E7" s="31" t="s">
        <v>62</v>
      </c>
      <c r="F7" s="29">
        <v>6725.73</v>
      </c>
      <c r="G7" s="31">
        <v>2024</v>
      </c>
      <c r="H7" s="31" t="s">
        <v>62</v>
      </c>
      <c r="I7" s="29">
        <v>715.22</v>
      </c>
      <c r="J7" s="31">
        <v>2024</v>
      </c>
      <c r="K7" s="31" t="s">
        <v>62</v>
      </c>
      <c r="L7" s="60">
        <v>49.35</v>
      </c>
      <c r="M7" s="31">
        <v>2024</v>
      </c>
      <c r="N7" s="31" t="s">
        <v>62</v>
      </c>
      <c r="O7" s="29" t="s">
        <v>9</v>
      </c>
      <c r="P7" s="31" t="s">
        <v>9</v>
      </c>
      <c r="Q7" s="31" t="s">
        <v>9</v>
      </c>
    </row>
    <row r="8" spans="1:19">
      <c r="A8" s="5"/>
      <c r="B8" s="1" t="s">
        <v>87</v>
      </c>
      <c r="C8" s="29">
        <v>88073583</v>
      </c>
      <c r="D8" s="31">
        <v>2024</v>
      </c>
      <c r="E8" s="31" t="s">
        <v>62</v>
      </c>
      <c r="F8" s="29">
        <v>8277.81</v>
      </c>
      <c r="G8" s="31">
        <v>2024</v>
      </c>
      <c r="H8" s="31" t="s">
        <v>62</v>
      </c>
      <c r="I8" s="29">
        <v>968.09</v>
      </c>
      <c r="J8" s="31">
        <v>2024</v>
      </c>
      <c r="K8" s="31" t="s">
        <v>62</v>
      </c>
      <c r="L8" s="60">
        <v>52.5</v>
      </c>
      <c r="M8" s="31">
        <v>2024</v>
      </c>
      <c r="N8" s="31" t="s">
        <v>62</v>
      </c>
      <c r="O8" s="153">
        <v>81.44</v>
      </c>
      <c r="P8" s="31">
        <v>2025</v>
      </c>
      <c r="Q8" s="31" t="s">
        <v>41</v>
      </c>
    </row>
    <row r="9" spans="1:19">
      <c r="A9" s="5"/>
      <c r="B9" s="13" t="s">
        <v>61</v>
      </c>
      <c r="C9" s="19">
        <v>9577181</v>
      </c>
      <c r="D9" s="18">
        <v>2024</v>
      </c>
      <c r="E9" s="18" t="s">
        <v>62</v>
      </c>
      <c r="F9" s="19">
        <v>37320.19</v>
      </c>
      <c r="G9" s="18">
        <v>2024</v>
      </c>
      <c r="H9" s="18" t="s">
        <v>62</v>
      </c>
      <c r="I9" s="19">
        <v>11986.46</v>
      </c>
      <c r="J9" s="18">
        <v>2024</v>
      </c>
      <c r="K9" s="18" t="s">
        <v>62</v>
      </c>
      <c r="L9" s="61">
        <v>70.03</v>
      </c>
      <c r="M9" s="18">
        <v>2024</v>
      </c>
      <c r="N9" s="18" t="s">
        <v>62</v>
      </c>
      <c r="O9" s="117">
        <v>104.86</v>
      </c>
      <c r="P9" s="18">
        <v>2025</v>
      </c>
      <c r="Q9" s="18" t="s">
        <v>39</v>
      </c>
    </row>
    <row r="10" spans="1:19">
      <c r="A10" s="5"/>
      <c r="B10" s="13" t="s">
        <v>63</v>
      </c>
      <c r="C10" s="19">
        <v>3061819</v>
      </c>
      <c r="D10" s="18">
        <v>2024</v>
      </c>
      <c r="E10" s="18" t="s">
        <v>62</v>
      </c>
      <c r="F10" s="19">
        <v>12703.33</v>
      </c>
      <c r="G10" s="18">
        <v>2024</v>
      </c>
      <c r="H10" s="18" t="s">
        <v>62</v>
      </c>
      <c r="I10" s="19">
        <v>1328.91</v>
      </c>
      <c r="J10" s="18">
        <v>2024</v>
      </c>
      <c r="K10" s="18" t="s">
        <v>62</v>
      </c>
      <c r="L10" s="61">
        <v>51.38</v>
      </c>
      <c r="M10" s="18">
        <v>2024</v>
      </c>
      <c r="N10" s="18" t="s">
        <v>62</v>
      </c>
      <c r="O10" s="117">
        <v>74.099999999999994</v>
      </c>
      <c r="P10" s="18">
        <v>2025</v>
      </c>
      <c r="Q10" s="18" t="s">
        <v>213</v>
      </c>
    </row>
    <row r="11" spans="1:19" ht="15" customHeight="1">
      <c r="A11" s="5"/>
      <c r="B11" s="1" t="s">
        <v>88</v>
      </c>
      <c r="C11" s="29">
        <v>505166012</v>
      </c>
      <c r="D11" s="31">
        <v>2024</v>
      </c>
      <c r="E11" s="31" t="s">
        <v>62</v>
      </c>
      <c r="F11" s="29">
        <v>10390.15</v>
      </c>
      <c r="G11" s="31">
        <v>2024</v>
      </c>
      <c r="H11" s="31" t="s">
        <v>62</v>
      </c>
      <c r="I11" s="29">
        <v>1005</v>
      </c>
      <c r="J11" s="31">
        <v>2024</v>
      </c>
      <c r="K11" s="31" t="s">
        <v>62</v>
      </c>
      <c r="L11" s="60">
        <v>62.47</v>
      </c>
      <c r="M11" s="31">
        <v>2024</v>
      </c>
      <c r="N11" s="31" t="s">
        <v>62</v>
      </c>
      <c r="O11" s="153">
        <v>89.65</v>
      </c>
      <c r="P11" s="31">
        <v>2025</v>
      </c>
      <c r="Q11" s="31" t="s">
        <v>217</v>
      </c>
    </row>
    <row r="12" spans="1:19">
      <c r="A12" s="5"/>
      <c r="B12" s="13" t="s">
        <v>64</v>
      </c>
      <c r="C12" s="19">
        <v>99488821</v>
      </c>
      <c r="D12" s="18">
        <v>2024</v>
      </c>
      <c r="E12" s="18" t="s">
        <v>62</v>
      </c>
      <c r="F12" s="19">
        <v>44439.37</v>
      </c>
      <c r="G12" s="18">
        <v>2024</v>
      </c>
      <c r="H12" s="18" t="s">
        <v>62</v>
      </c>
      <c r="I12" s="19">
        <v>13404.58</v>
      </c>
      <c r="J12" s="18">
        <v>2024</v>
      </c>
      <c r="K12" s="18" t="s">
        <v>62</v>
      </c>
      <c r="L12" s="61">
        <v>75.36</v>
      </c>
      <c r="M12" s="18">
        <v>2024</v>
      </c>
      <c r="N12" s="18" t="s">
        <v>62</v>
      </c>
      <c r="O12" s="117">
        <v>120.01</v>
      </c>
      <c r="P12" s="18">
        <v>2025</v>
      </c>
      <c r="Q12" s="18" t="s">
        <v>217</v>
      </c>
    </row>
    <row r="13" spans="1:19">
      <c r="A13" s="5"/>
      <c r="B13" s="1" t="s">
        <v>89</v>
      </c>
      <c r="C13" s="29">
        <v>457644262</v>
      </c>
      <c r="D13" s="31">
        <v>2024</v>
      </c>
      <c r="E13" s="31" t="s">
        <v>62</v>
      </c>
      <c r="F13" s="29">
        <v>6664.47</v>
      </c>
      <c r="G13" s="31">
        <v>2024</v>
      </c>
      <c r="H13" s="31" t="s">
        <v>62</v>
      </c>
      <c r="I13" s="29">
        <v>721.97</v>
      </c>
      <c r="J13" s="31">
        <v>2024</v>
      </c>
      <c r="K13" s="31" t="s">
        <v>62</v>
      </c>
      <c r="L13" s="60">
        <v>48.7</v>
      </c>
      <c r="M13" s="31">
        <v>2024</v>
      </c>
      <c r="N13" s="31" t="s">
        <v>62</v>
      </c>
      <c r="O13" s="19" t="s">
        <v>9</v>
      </c>
      <c r="P13" s="19" t="s">
        <v>9</v>
      </c>
      <c r="Q13" s="19" t="s">
        <v>9</v>
      </c>
    </row>
    <row r="14" spans="1:19">
      <c r="A14" s="5"/>
      <c r="B14" s="13" t="s">
        <v>65</v>
      </c>
      <c r="C14" s="19">
        <v>1280655</v>
      </c>
      <c r="D14" s="18">
        <v>2024</v>
      </c>
      <c r="E14" s="18" t="s">
        <v>62</v>
      </c>
      <c r="F14" s="19">
        <v>3087.29</v>
      </c>
      <c r="G14" s="18">
        <v>2024</v>
      </c>
      <c r="H14" s="18" t="s">
        <v>62</v>
      </c>
      <c r="I14" s="19">
        <v>762.29</v>
      </c>
      <c r="J14" s="18">
        <v>2024</v>
      </c>
      <c r="K14" s="18" t="s">
        <v>62</v>
      </c>
      <c r="L14" s="61">
        <v>57.7</v>
      </c>
      <c r="M14" s="18">
        <v>2024</v>
      </c>
      <c r="N14" s="18" t="s">
        <v>62</v>
      </c>
      <c r="O14" s="19" t="s">
        <v>9</v>
      </c>
      <c r="P14" s="19" t="s">
        <v>9</v>
      </c>
      <c r="Q14" s="19" t="s">
        <v>9</v>
      </c>
    </row>
    <row r="15" spans="1:19">
      <c r="A15" s="5"/>
      <c r="B15" s="13" t="s">
        <v>66</v>
      </c>
      <c r="C15" s="19">
        <v>415009</v>
      </c>
      <c r="D15" s="18">
        <v>2024</v>
      </c>
      <c r="E15" s="18" t="s">
        <v>62</v>
      </c>
      <c r="F15" s="19">
        <v>1401.34</v>
      </c>
      <c r="G15" s="18">
        <v>2024</v>
      </c>
      <c r="H15" s="18" t="s">
        <v>62</v>
      </c>
      <c r="I15" s="19">
        <v>4.9800000000000004</v>
      </c>
      <c r="J15" s="18">
        <v>2024</v>
      </c>
      <c r="K15" s="18" t="s">
        <v>62</v>
      </c>
      <c r="L15" s="61">
        <v>36.1</v>
      </c>
      <c r="M15" s="18">
        <v>2024</v>
      </c>
      <c r="N15" s="18" t="s">
        <v>62</v>
      </c>
      <c r="O15" s="19" t="s">
        <v>9</v>
      </c>
      <c r="P15" s="19" t="s">
        <v>9</v>
      </c>
      <c r="Q15" s="19" t="s">
        <v>9</v>
      </c>
    </row>
    <row r="16" spans="1:19">
      <c r="A16" s="5"/>
      <c r="B16" s="13" t="s">
        <v>68</v>
      </c>
      <c r="C16" s="19">
        <v>1209985</v>
      </c>
      <c r="D16" s="18">
        <v>2024</v>
      </c>
      <c r="E16" s="18" t="s">
        <v>62</v>
      </c>
      <c r="F16" s="19">
        <v>3358.95</v>
      </c>
      <c r="G16" s="18">
        <v>2024</v>
      </c>
      <c r="H16" s="18" t="s">
        <v>62</v>
      </c>
      <c r="I16" s="19">
        <v>1097.99</v>
      </c>
      <c r="J16" s="18">
        <v>2024</v>
      </c>
      <c r="K16" s="18" t="s">
        <v>62</v>
      </c>
      <c r="L16" s="61">
        <v>56.6</v>
      </c>
      <c r="M16" s="18">
        <v>2024</v>
      </c>
      <c r="N16" s="18" t="s">
        <v>62</v>
      </c>
      <c r="O16" s="19" t="s">
        <v>9</v>
      </c>
      <c r="P16" s="18" t="s">
        <v>9</v>
      </c>
      <c r="Q16" s="18" t="s">
        <v>9</v>
      </c>
    </row>
    <row r="17" spans="1:17">
      <c r="A17" s="5"/>
      <c r="B17" s="13" t="s">
        <v>69</v>
      </c>
      <c r="C17" s="19">
        <v>166875</v>
      </c>
      <c r="D17" s="18">
        <v>2024</v>
      </c>
      <c r="E17" s="18" t="s">
        <v>62</v>
      </c>
      <c r="F17" s="19">
        <v>520.42999999999995</v>
      </c>
      <c r="G17" s="18">
        <v>2024</v>
      </c>
      <c r="H17" s="18" t="s">
        <v>62</v>
      </c>
      <c r="I17" s="19">
        <v>457.19</v>
      </c>
      <c r="J17" s="18">
        <v>2024</v>
      </c>
      <c r="K17" s="18" t="s">
        <v>62</v>
      </c>
      <c r="L17" s="61">
        <v>55.8</v>
      </c>
      <c r="M17" s="18">
        <v>2024</v>
      </c>
      <c r="N17" s="18" t="s">
        <v>62</v>
      </c>
      <c r="O17" s="19" t="s">
        <v>9</v>
      </c>
      <c r="P17" s="18" t="s">
        <v>9</v>
      </c>
      <c r="Q17" s="18" t="s">
        <v>9</v>
      </c>
    </row>
    <row r="18" spans="1:17">
      <c r="A18" s="5"/>
      <c r="B18" s="13" t="s">
        <v>70</v>
      </c>
      <c r="C18" s="19">
        <v>1548870</v>
      </c>
      <c r="D18" s="18">
        <v>2024</v>
      </c>
      <c r="E18" s="18" t="s">
        <v>62</v>
      </c>
      <c r="F18" s="19">
        <v>1725.54</v>
      </c>
      <c r="G18" s="18">
        <v>2024</v>
      </c>
      <c r="H18" s="18" t="s">
        <v>62</v>
      </c>
      <c r="I18" s="19">
        <v>625.04999999999995</v>
      </c>
      <c r="J18" s="18">
        <v>2024</v>
      </c>
      <c r="K18" s="18" t="s">
        <v>62</v>
      </c>
      <c r="L18" s="61">
        <v>60.3</v>
      </c>
      <c r="M18" s="18">
        <v>2024</v>
      </c>
      <c r="N18" s="18" t="s">
        <v>62</v>
      </c>
      <c r="O18" s="19" t="s">
        <v>9</v>
      </c>
      <c r="P18" s="18" t="s">
        <v>9</v>
      </c>
      <c r="Q18" s="18" t="s">
        <v>9</v>
      </c>
    </row>
    <row r="19" spans="1:17" ht="5.25" customHeight="1">
      <c r="A19" s="5"/>
      <c r="B19" s="13"/>
      <c r="C19" s="19"/>
      <c r="D19" s="18"/>
      <c r="E19" s="18"/>
      <c r="F19" s="19"/>
      <c r="G19" s="18"/>
      <c r="H19" s="18"/>
      <c r="I19" s="19"/>
      <c r="J19" s="18"/>
      <c r="K19" s="18"/>
      <c r="L19" s="134"/>
      <c r="M19" s="18"/>
      <c r="N19" s="18"/>
      <c r="O19" s="19"/>
      <c r="P19" s="18"/>
      <c r="Q19" s="18"/>
    </row>
    <row r="20" spans="1:17" s="3" customFormat="1" ht="3" customHeight="1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 t="e">
        <f>SUMIFS(#REF!,#REF!,'Q12 - Turismo'!$A20,#REF!,'Q12 - Turismo'!#REF!)</f>
        <v>#REF!</v>
      </c>
      <c r="P20" s="4"/>
      <c r="Q20" s="4"/>
    </row>
    <row r="21" spans="1:17" s="3" customFormat="1" ht="6.75" customHeight="1"/>
    <row r="22" spans="1:17" s="97" customFormat="1" ht="15" customHeight="1">
      <c r="B22" s="181" t="s">
        <v>72</v>
      </c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</row>
  </sheetData>
  <mergeCells count="8">
    <mergeCell ref="B22:Q22"/>
    <mergeCell ref="B1:Q1"/>
    <mergeCell ref="F4:H4"/>
    <mergeCell ref="L4:N4"/>
    <mergeCell ref="O4:Q4"/>
    <mergeCell ref="F2:Q2"/>
    <mergeCell ref="C4:E4"/>
    <mergeCell ref="I4:K4"/>
  </mergeCells>
  <hyperlinks>
    <hyperlink ref="S2" location="Índice!A1" tooltip="(voltar ao índice)" display="(voltar ao índice)" xr:uid="{B6A2BC57-B5A9-45BF-B7E0-C774F7EFE63F}"/>
  </hyperlinks>
  <printOptions horizontalCentered="1"/>
  <pageMargins left="0.27559055118110237" right="0.27559055118110237" top="0.6692913385826772" bottom="0.47244094488188981" header="0" footer="0"/>
  <pageSetup paperSize="9" scale="7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75268-606A-46C5-9B0D-0B5C6DF7EEB7}">
  <sheetPr codeName="Folha14">
    <pageSetUpPr fitToPage="1"/>
  </sheetPr>
  <dimension ref="A1:O25"/>
  <sheetViews>
    <sheetView showGridLines="0" showZeros="0" zoomScaleNormal="100" workbookViewId="0">
      <selection activeCell="J2" sqref="J2"/>
    </sheetView>
  </sheetViews>
  <sheetFormatPr defaultRowHeight="14.6"/>
  <cols>
    <col min="1" max="1" width="6.69140625" customWidth="1"/>
    <col min="2" max="2" width="16.69140625" customWidth="1"/>
    <col min="3" max="8" width="13.53515625" customWidth="1"/>
    <col min="9" max="9" width="6.69140625" customWidth="1"/>
    <col min="10" max="10" width="14" bestFit="1" customWidth="1"/>
    <col min="11" max="11" width="9.84375" bestFit="1" customWidth="1"/>
    <col min="12" max="12" width="11.84375" bestFit="1" customWidth="1"/>
    <col min="24" max="24" width="10.84375" bestFit="1" customWidth="1"/>
  </cols>
  <sheetData>
    <row r="1" spans="1:15">
      <c r="B1" s="172" t="s">
        <v>250</v>
      </c>
      <c r="C1" s="172"/>
      <c r="D1" s="172"/>
      <c r="E1" s="172"/>
      <c r="F1" s="172"/>
      <c r="G1" s="172"/>
      <c r="H1" s="172"/>
    </row>
    <row r="2" spans="1:15">
      <c r="C2" s="172"/>
      <c r="D2" s="172"/>
      <c r="E2" s="172"/>
      <c r="F2" s="172"/>
      <c r="G2" s="172"/>
      <c r="H2" s="172"/>
      <c r="J2" s="44" t="s">
        <v>228</v>
      </c>
    </row>
    <row r="3" spans="1:15"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33.75" customHeight="1">
      <c r="B4" s="2"/>
      <c r="C4" s="174" t="s">
        <v>134</v>
      </c>
      <c r="D4" s="174"/>
      <c r="E4" s="187"/>
      <c r="F4" s="173" t="s">
        <v>135</v>
      </c>
      <c r="G4" s="174"/>
      <c r="H4" s="187"/>
    </row>
    <row r="5" spans="1:15" ht="24.75" customHeight="1">
      <c r="B5" s="7"/>
      <c r="C5" s="45" t="s">
        <v>84</v>
      </c>
      <c r="D5" s="45" t="s">
        <v>56</v>
      </c>
      <c r="E5" s="45" t="s">
        <v>57</v>
      </c>
      <c r="F5" s="170" t="s">
        <v>84</v>
      </c>
      <c r="G5" s="45" t="s">
        <v>56</v>
      </c>
      <c r="H5" s="45" t="s">
        <v>57</v>
      </c>
    </row>
    <row r="6" spans="1:15" ht="5.25" customHeight="1">
      <c r="B6" s="41"/>
      <c r="C6" s="42"/>
      <c r="D6" s="42"/>
      <c r="E6" s="42"/>
      <c r="F6" s="42"/>
      <c r="G6" s="42"/>
      <c r="H6" s="42"/>
    </row>
    <row r="7" spans="1:15">
      <c r="A7" s="5"/>
      <c r="B7" s="1" t="s">
        <v>86</v>
      </c>
      <c r="C7" s="60">
        <v>36.9</v>
      </c>
      <c r="D7" s="31">
        <v>2025</v>
      </c>
      <c r="E7" s="31" t="s">
        <v>62</v>
      </c>
      <c r="F7" s="137">
        <v>2.2400000000000002</v>
      </c>
      <c r="G7" s="31">
        <v>2024</v>
      </c>
      <c r="H7" s="31" t="s">
        <v>62</v>
      </c>
    </row>
    <row r="8" spans="1:15">
      <c r="A8" s="5"/>
      <c r="B8" s="1" t="s">
        <v>87</v>
      </c>
      <c r="C8" s="60">
        <v>33.200000000000003</v>
      </c>
      <c r="D8" s="31">
        <v>2025</v>
      </c>
      <c r="E8" s="31" t="s">
        <v>62</v>
      </c>
      <c r="F8" s="137">
        <v>1.73</v>
      </c>
      <c r="G8" s="31">
        <v>2024</v>
      </c>
      <c r="H8" s="31" t="s">
        <v>62</v>
      </c>
    </row>
    <row r="9" spans="1:15">
      <c r="A9" s="5"/>
      <c r="B9" s="13" t="s">
        <v>61</v>
      </c>
      <c r="C9" s="61">
        <v>25</v>
      </c>
      <c r="D9" s="18">
        <v>2025</v>
      </c>
      <c r="E9" s="18" t="s">
        <v>62</v>
      </c>
      <c r="F9" s="136">
        <v>0.41</v>
      </c>
      <c r="G9" s="18">
        <v>2024</v>
      </c>
      <c r="H9" s="18" t="s">
        <v>62</v>
      </c>
    </row>
    <row r="10" spans="1:15">
      <c r="A10" s="5"/>
      <c r="B10" s="13" t="s">
        <v>63</v>
      </c>
      <c r="C10" s="61">
        <v>25.8</v>
      </c>
      <c r="D10" s="18">
        <v>2025</v>
      </c>
      <c r="E10" s="18" t="s">
        <v>62</v>
      </c>
      <c r="F10" s="136">
        <v>0.41</v>
      </c>
      <c r="G10" s="18">
        <v>2024</v>
      </c>
      <c r="H10" s="18" t="s">
        <v>62</v>
      </c>
    </row>
    <row r="11" spans="1:15">
      <c r="A11" s="5"/>
      <c r="B11" s="1" t="s">
        <v>88</v>
      </c>
      <c r="C11" s="60">
        <v>29.2</v>
      </c>
      <c r="D11" s="31">
        <v>2025</v>
      </c>
      <c r="E11" s="31" t="s">
        <v>62</v>
      </c>
      <c r="F11" s="137">
        <v>1.5</v>
      </c>
      <c r="G11" s="31">
        <v>2024</v>
      </c>
      <c r="H11" s="31" t="s">
        <v>62</v>
      </c>
    </row>
    <row r="12" spans="1:15">
      <c r="A12" s="5"/>
      <c r="B12" s="13" t="s">
        <v>64</v>
      </c>
      <c r="C12" s="61">
        <v>21.1</v>
      </c>
      <c r="D12" s="18">
        <v>2025</v>
      </c>
      <c r="E12" s="18" t="s">
        <v>62</v>
      </c>
      <c r="F12" s="136">
        <v>0.53</v>
      </c>
      <c r="G12" s="18">
        <v>2024</v>
      </c>
      <c r="H12" s="18" t="s">
        <v>62</v>
      </c>
    </row>
    <row r="13" spans="1:15">
      <c r="A13" s="5"/>
      <c r="B13" s="1" t="s">
        <v>89</v>
      </c>
      <c r="C13" s="60">
        <v>39.799999999999997</v>
      </c>
      <c r="D13" s="31">
        <v>2025</v>
      </c>
      <c r="E13" s="31" t="s">
        <v>62</v>
      </c>
      <c r="F13" s="137">
        <v>2.1800000000000002</v>
      </c>
      <c r="G13" s="31">
        <v>2024</v>
      </c>
      <c r="H13" s="31" t="s">
        <v>62</v>
      </c>
    </row>
    <row r="14" spans="1:15">
      <c r="A14" s="5"/>
      <c r="B14" s="13" t="s">
        <v>65</v>
      </c>
      <c r="C14" s="61">
        <v>29.9</v>
      </c>
      <c r="D14" s="18">
        <v>2025</v>
      </c>
      <c r="E14" s="18" t="s">
        <v>62</v>
      </c>
      <c r="F14" s="136" t="s">
        <v>9</v>
      </c>
      <c r="G14" s="18" t="s">
        <v>9</v>
      </c>
      <c r="H14" s="18" t="s">
        <v>9</v>
      </c>
    </row>
    <row r="15" spans="1:15">
      <c r="A15" s="5"/>
      <c r="B15" s="13" t="s">
        <v>66</v>
      </c>
      <c r="C15" s="61">
        <v>30.8</v>
      </c>
      <c r="D15" s="18">
        <v>2025</v>
      </c>
      <c r="E15" s="18" t="s">
        <v>62</v>
      </c>
      <c r="F15" s="136" t="s">
        <v>9</v>
      </c>
      <c r="G15" s="18" t="s">
        <v>9</v>
      </c>
      <c r="H15" s="18" t="s">
        <v>9</v>
      </c>
    </row>
    <row r="16" spans="1:15">
      <c r="A16" s="5"/>
      <c r="B16" s="13" t="s">
        <v>68</v>
      </c>
      <c r="C16" s="61">
        <v>29.1</v>
      </c>
      <c r="D16" s="18">
        <v>2025</v>
      </c>
      <c r="E16" s="18" t="s">
        <v>62</v>
      </c>
      <c r="F16" s="136" t="s">
        <v>9</v>
      </c>
      <c r="G16" s="18" t="s">
        <v>9</v>
      </c>
      <c r="H16" s="18" t="s">
        <v>9</v>
      </c>
    </row>
    <row r="17" spans="1:14">
      <c r="A17" s="5"/>
      <c r="B17" s="13" t="s">
        <v>69</v>
      </c>
      <c r="C17" s="135" t="s">
        <v>9</v>
      </c>
      <c r="D17" s="18" t="s">
        <v>9</v>
      </c>
      <c r="E17" s="18" t="s">
        <v>9</v>
      </c>
      <c r="F17" s="136" t="s">
        <v>9</v>
      </c>
      <c r="G17" s="18" t="s">
        <v>9</v>
      </c>
      <c r="H17" s="18" t="s">
        <v>9</v>
      </c>
    </row>
    <row r="18" spans="1:14">
      <c r="A18" s="5"/>
      <c r="B18" s="13" t="s">
        <v>70</v>
      </c>
      <c r="C18" s="61">
        <v>29.2</v>
      </c>
      <c r="D18" s="18">
        <v>2025</v>
      </c>
      <c r="E18" s="18" t="s">
        <v>62</v>
      </c>
      <c r="F18" s="136" t="s">
        <v>9</v>
      </c>
      <c r="G18" s="18" t="s">
        <v>9</v>
      </c>
      <c r="H18" s="18" t="s">
        <v>9</v>
      </c>
    </row>
    <row r="19" spans="1:14" ht="5.25" customHeight="1"/>
    <row r="20" spans="1:14" s="3" customFormat="1" ht="3" customHeight="1">
      <c r="B20" s="4"/>
      <c r="C20" s="4"/>
      <c r="D20" s="4"/>
      <c r="E20" s="4"/>
      <c r="F20" s="4"/>
      <c r="G20" s="4"/>
      <c r="H20" s="4"/>
    </row>
    <row r="21" spans="1:14" s="3" customFormat="1" ht="6.75" customHeight="1"/>
    <row r="22" spans="1:14" s="97" customFormat="1" ht="15" customHeight="1">
      <c r="B22" s="181" t="s">
        <v>72</v>
      </c>
      <c r="C22" s="181"/>
      <c r="D22" s="181"/>
      <c r="E22" s="181"/>
      <c r="F22" s="181"/>
      <c r="G22" s="181"/>
      <c r="H22" s="181"/>
      <c r="I22" s="100"/>
      <c r="J22" s="100"/>
      <c r="K22" s="100"/>
      <c r="L22" s="100"/>
      <c r="M22" s="100"/>
      <c r="N22" s="100"/>
    </row>
    <row r="23" spans="1:14" s="97" customFormat="1" ht="15" customHeight="1">
      <c r="B23" s="181" t="s">
        <v>136</v>
      </c>
      <c r="C23" s="181"/>
      <c r="D23" s="181"/>
      <c r="E23" s="181"/>
      <c r="F23" s="181"/>
      <c r="G23" s="181"/>
      <c r="H23" s="181"/>
      <c r="I23" s="100"/>
      <c r="J23" s="100"/>
      <c r="K23" s="100"/>
      <c r="L23" s="100"/>
      <c r="M23" s="100"/>
      <c r="N23" s="100"/>
    </row>
    <row r="24" spans="1:14" s="97" customFormat="1" ht="15" customHeight="1">
      <c r="B24" s="177" t="s">
        <v>137</v>
      </c>
      <c r="C24" s="177"/>
      <c r="D24" s="177"/>
      <c r="E24" s="177"/>
      <c r="F24" s="177"/>
      <c r="G24" s="177"/>
      <c r="H24" s="177"/>
      <c r="I24" s="101"/>
      <c r="J24" s="101"/>
      <c r="K24" s="101"/>
      <c r="L24" s="101"/>
      <c r="M24" s="101"/>
      <c r="N24" s="101"/>
    </row>
    <row r="25" spans="1:14" s="97" customFormat="1" ht="22.5" customHeight="1">
      <c r="B25" s="201" t="s">
        <v>138</v>
      </c>
      <c r="C25" s="201"/>
      <c r="D25" s="201"/>
      <c r="E25" s="201"/>
      <c r="F25" s="201"/>
      <c r="G25" s="201"/>
      <c r="H25" s="201"/>
      <c r="I25" s="99"/>
      <c r="J25" s="99"/>
      <c r="K25" s="99"/>
      <c r="L25" s="99"/>
      <c r="M25" s="99"/>
      <c r="N25" s="99"/>
    </row>
  </sheetData>
  <mergeCells count="8">
    <mergeCell ref="B22:H22"/>
    <mergeCell ref="B23:H23"/>
    <mergeCell ref="B24:H24"/>
    <mergeCell ref="B25:H25"/>
    <mergeCell ref="B1:H1"/>
    <mergeCell ref="C2:H2"/>
    <mergeCell ref="C4:E4"/>
    <mergeCell ref="F4:H4"/>
  </mergeCells>
  <hyperlinks>
    <hyperlink ref="J2" location="Índice!A1" tooltip="(voltar ao índice)" display="(voltar ao índice)" xr:uid="{AC50197B-7550-4437-8807-317F59DFA788}"/>
  </hyperlinks>
  <printOptions horizontalCentered="1"/>
  <pageMargins left="0.27559055118110237" right="0.27559055118110237" top="0.6692913385826772" bottom="0.47244094488188981" header="0" footer="0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7">
    <pageSetUpPr fitToPage="1"/>
  </sheetPr>
  <dimension ref="A1:U26"/>
  <sheetViews>
    <sheetView showGridLines="0" showZeros="0" zoomScaleNormal="100" workbookViewId="0">
      <selection activeCell="P2" sqref="P2"/>
    </sheetView>
  </sheetViews>
  <sheetFormatPr defaultRowHeight="14.6"/>
  <cols>
    <col min="1" max="1" width="6.69140625" customWidth="1"/>
    <col min="2" max="2" width="16.69140625" customWidth="1"/>
    <col min="3" max="10" width="12.23046875" customWidth="1"/>
    <col min="11" max="11" width="10.53515625" customWidth="1"/>
    <col min="12" max="13" width="12.23046875" customWidth="1"/>
    <col min="14" max="14" width="10.53515625" customWidth="1"/>
    <col min="15" max="15" width="6.69140625" customWidth="1"/>
    <col min="16" max="16" width="14" bestFit="1" customWidth="1"/>
  </cols>
  <sheetData>
    <row r="1" spans="1:21">
      <c r="B1" s="172" t="s">
        <v>251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</row>
    <row r="2" spans="1:21">
      <c r="C2" s="172"/>
      <c r="D2" s="172"/>
      <c r="E2" s="172"/>
      <c r="F2" s="172"/>
      <c r="G2" s="172"/>
      <c r="H2" s="172"/>
      <c r="I2" s="172"/>
      <c r="J2" s="172"/>
      <c r="K2" s="172"/>
      <c r="L2" s="57"/>
      <c r="M2" s="57"/>
      <c r="N2" s="57"/>
      <c r="P2" s="44" t="s">
        <v>228</v>
      </c>
    </row>
    <row r="3" spans="1:21"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ht="39" customHeight="1">
      <c r="B4" s="2"/>
      <c r="C4" s="173" t="s">
        <v>139</v>
      </c>
      <c r="D4" s="174"/>
      <c r="E4" s="187"/>
      <c r="F4" s="173" t="s">
        <v>140</v>
      </c>
      <c r="G4" s="174"/>
      <c r="H4" s="187"/>
      <c r="I4" s="173" t="s">
        <v>211</v>
      </c>
      <c r="J4" s="174"/>
      <c r="K4" s="187"/>
      <c r="L4" s="173" t="s">
        <v>283</v>
      </c>
      <c r="M4" s="174"/>
      <c r="N4" s="187"/>
    </row>
    <row r="5" spans="1:21" ht="24.75" customHeight="1">
      <c r="B5" s="7"/>
      <c r="C5" s="45" t="s">
        <v>84</v>
      </c>
      <c r="D5" s="45" t="s">
        <v>56</v>
      </c>
      <c r="E5" s="45" t="s">
        <v>57</v>
      </c>
      <c r="F5" s="45" t="s">
        <v>84</v>
      </c>
      <c r="G5" s="45" t="s">
        <v>56</v>
      </c>
      <c r="H5" s="45" t="s">
        <v>57</v>
      </c>
      <c r="I5" s="45" t="s">
        <v>84</v>
      </c>
      <c r="J5" s="45" t="s">
        <v>56</v>
      </c>
      <c r="K5" s="45" t="s">
        <v>57</v>
      </c>
      <c r="L5" s="45" t="s">
        <v>84</v>
      </c>
      <c r="M5" s="45" t="s">
        <v>56</v>
      </c>
      <c r="N5" s="45" t="s">
        <v>57</v>
      </c>
    </row>
    <row r="6" spans="1:21" ht="5.25" customHeight="1">
      <c r="B6" s="41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</row>
    <row r="7" spans="1:21">
      <c r="A7" s="5"/>
      <c r="B7" s="1" t="s">
        <v>86</v>
      </c>
      <c r="C7" s="60" t="s">
        <v>9</v>
      </c>
      <c r="D7" s="31" t="s">
        <v>9</v>
      </c>
      <c r="E7" s="31" t="s">
        <v>9</v>
      </c>
      <c r="F7" s="60" t="s">
        <v>9</v>
      </c>
      <c r="G7" s="31" t="s">
        <v>9</v>
      </c>
      <c r="H7" s="31" t="s">
        <v>9</v>
      </c>
      <c r="I7" s="60" t="s">
        <v>9</v>
      </c>
      <c r="J7" s="31" t="s">
        <v>9</v>
      </c>
      <c r="K7" s="31" t="s">
        <v>9</v>
      </c>
      <c r="L7" s="60" t="s">
        <v>9</v>
      </c>
      <c r="M7" s="31" t="s">
        <v>9</v>
      </c>
      <c r="N7" s="31" t="s">
        <v>9</v>
      </c>
    </row>
    <row r="8" spans="1:21">
      <c r="A8" s="5"/>
      <c r="B8" s="1" t="s">
        <v>87</v>
      </c>
      <c r="C8" s="60">
        <v>91.08</v>
      </c>
      <c r="D8" s="31">
        <v>2025</v>
      </c>
      <c r="E8" s="31" t="s">
        <v>62</v>
      </c>
      <c r="F8" s="60">
        <v>84.1</v>
      </c>
      <c r="G8" s="31">
        <v>2021</v>
      </c>
      <c r="H8" s="31" t="s">
        <v>62</v>
      </c>
      <c r="I8" s="60">
        <v>88.4</v>
      </c>
      <c r="J8" s="31">
        <v>2025</v>
      </c>
      <c r="K8" s="31" t="s">
        <v>62</v>
      </c>
      <c r="L8" s="60">
        <v>60.88</v>
      </c>
      <c r="M8" s="31">
        <v>2025</v>
      </c>
      <c r="N8" s="31" t="s">
        <v>62</v>
      </c>
    </row>
    <row r="9" spans="1:21">
      <c r="A9" s="5"/>
      <c r="B9" s="13" t="s">
        <v>61</v>
      </c>
      <c r="C9" s="61">
        <v>93.43</v>
      </c>
      <c r="D9" s="18">
        <v>2025</v>
      </c>
      <c r="E9" s="18" t="s">
        <v>62</v>
      </c>
      <c r="F9" s="61">
        <v>87.14</v>
      </c>
      <c r="G9" s="18">
        <v>2021</v>
      </c>
      <c r="H9" s="18" t="s">
        <v>62</v>
      </c>
      <c r="I9" s="61">
        <v>87.38</v>
      </c>
      <c r="J9" s="18">
        <v>2025</v>
      </c>
      <c r="K9" s="18" t="s">
        <v>62</v>
      </c>
      <c r="L9" s="61">
        <v>52.62</v>
      </c>
      <c r="M9" s="18">
        <v>2025</v>
      </c>
      <c r="N9" s="18" t="s">
        <v>62</v>
      </c>
    </row>
    <row r="10" spans="1:21">
      <c r="A10" s="5"/>
      <c r="B10" s="13" t="s">
        <v>63</v>
      </c>
      <c r="C10" s="61">
        <v>94.58</v>
      </c>
      <c r="D10" s="18">
        <v>2025</v>
      </c>
      <c r="E10" s="18" t="s">
        <v>62</v>
      </c>
      <c r="F10" s="61">
        <v>88.23</v>
      </c>
      <c r="G10" s="18">
        <v>2021</v>
      </c>
      <c r="H10" s="18" t="s">
        <v>62</v>
      </c>
      <c r="I10" s="61">
        <v>87.87</v>
      </c>
      <c r="J10" s="18">
        <v>2025</v>
      </c>
      <c r="K10" s="18" t="s">
        <v>62</v>
      </c>
      <c r="L10" s="61">
        <v>49.97</v>
      </c>
      <c r="M10" s="18">
        <v>2025</v>
      </c>
      <c r="N10" s="18" t="s">
        <v>62</v>
      </c>
    </row>
    <row r="11" spans="1:21">
      <c r="A11" s="5"/>
      <c r="B11" s="1" t="s">
        <v>88</v>
      </c>
      <c r="C11" s="60">
        <v>97.43</v>
      </c>
      <c r="D11" s="31">
        <v>2025</v>
      </c>
      <c r="E11" s="31" t="s">
        <v>62</v>
      </c>
      <c r="F11" s="60">
        <v>95.91</v>
      </c>
      <c r="G11" s="31">
        <v>2021</v>
      </c>
      <c r="H11" s="31" t="s">
        <v>62</v>
      </c>
      <c r="I11" s="60">
        <v>95.44</v>
      </c>
      <c r="J11" s="31">
        <v>2025</v>
      </c>
      <c r="K11" s="31" t="s">
        <v>62</v>
      </c>
      <c r="L11" s="60">
        <v>62.63</v>
      </c>
      <c r="M11" s="31">
        <v>2025</v>
      </c>
      <c r="N11" s="31" t="s">
        <v>62</v>
      </c>
    </row>
    <row r="12" spans="1:21">
      <c r="A12" s="5"/>
      <c r="B12" s="13" t="s">
        <v>64</v>
      </c>
      <c r="C12" s="61">
        <v>97.34</v>
      </c>
      <c r="D12" s="18">
        <v>2025</v>
      </c>
      <c r="E12" s="18" t="s">
        <v>62</v>
      </c>
      <c r="F12" s="61">
        <v>96.7</v>
      </c>
      <c r="G12" s="18">
        <v>2021</v>
      </c>
      <c r="H12" s="18" t="s">
        <v>62</v>
      </c>
      <c r="I12" s="61">
        <v>95.56</v>
      </c>
      <c r="J12" s="18">
        <v>2025</v>
      </c>
      <c r="K12" s="18" t="s">
        <v>62</v>
      </c>
      <c r="L12" s="61">
        <v>65.53</v>
      </c>
      <c r="M12" s="18">
        <v>2025</v>
      </c>
      <c r="N12" s="18" t="s">
        <v>62</v>
      </c>
    </row>
    <row r="13" spans="1:21">
      <c r="A13" s="5"/>
      <c r="B13" s="1" t="s">
        <v>89</v>
      </c>
      <c r="C13" s="60">
        <v>94.43</v>
      </c>
      <c r="D13" s="31">
        <v>2025</v>
      </c>
      <c r="E13" s="31" t="s">
        <v>62</v>
      </c>
      <c r="F13" s="60">
        <v>88.11</v>
      </c>
      <c r="G13" s="31">
        <v>2021</v>
      </c>
      <c r="H13" s="31" t="s">
        <v>62</v>
      </c>
      <c r="I13" s="60">
        <v>93.44</v>
      </c>
      <c r="J13" s="31">
        <v>2025</v>
      </c>
      <c r="K13" s="31" t="s">
        <v>62</v>
      </c>
      <c r="L13" s="60">
        <v>68.53</v>
      </c>
      <c r="M13" s="31">
        <v>2025</v>
      </c>
      <c r="N13" s="31" t="s">
        <v>62</v>
      </c>
    </row>
    <row r="14" spans="1:21">
      <c r="A14" s="5"/>
      <c r="B14" s="13" t="s">
        <v>65</v>
      </c>
      <c r="C14" s="61">
        <v>85.05</v>
      </c>
      <c r="D14" s="18">
        <v>2025</v>
      </c>
      <c r="E14" s="18" t="s">
        <v>62</v>
      </c>
      <c r="F14" s="61">
        <v>75.37</v>
      </c>
      <c r="G14" s="18">
        <v>2021</v>
      </c>
      <c r="H14" s="18" t="s">
        <v>62</v>
      </c>
      <c r="I14" s="61">
        <v>86.59</v>
      </c>
      <c r="J14" s="18">
        <v>2025</v>
      </c>
      <c r="K14" s="18" t="s">
        <v>62</v>
      </c>
      <c r="L14" s="61">
        <v>48.97</v>
      </c>
      <c r="M14" s="18">
        <v>2025</v>
      </c>
      <c r="N14" s="18" t="s">
        <v>62</v>
      </c>
    </row>
    <row r="15" spans="1:21">
      <c r="A15" s="5"/>
      <c r="B15" s="13" t="s">
        <v>66</v>
      </c>
      <c r="C15" s="61">
        <v>87.93</v>
      </c>
      <c r="D15" s="18">
        <v>2025</v>
      </c>
      <c r="E15" s="18" t="s">
        <v>62</v>
      </c>
      <c r="F15" s="61">
        <v>79.16</v>
      </c>
      <c r="G15" s="18">
        <v>2021</v>
      </c>
      <c r="H15" s="18" t="s">
        <v>62</v>
      </c>
      <c r="I15" s="61">
        <v>89.89</v>
      </c>
      <c r="J15" s="18">
        <v>2025</v>
      </c>
      <c r="K15" s="18" t="s">
        <v>62</v>
      </c>
      <c r="L15" s="61">
        <v>39.090000000000003</v>
      </c>
      <c r="M15" s="18">
        <v>2025</v>
      </c>
      <c r="N15" s="18" t="s">
        <v>62</v>
      </c>
    </row>
    <row r="16" spans="1:21">
      <c r="A16" s="5"/>
      <c r="B16" s="13" t="s">
        <v>68</v>
      </c>
      <c r="C16" s="61">
        <v>91.33</v>
      </c>
      <c r="D16" s="18">
        <v>2025</v>
      </c>
      <c r="E16" s="18" t="s">
        <v>62</v>
      </c>
      <c r="F16" s="61">
        <v>85.81</v>
      </c>
      <c r="G16" s="18">
        <v>2021</v>
      </c>
      <c r="H16" s="18" t="s">
        <v>62</v>
      </c>
      <c r="I16" s="61">
        <v>87.74</v>
      </c>
      <c r="J16" s="18">
        <v>2025</v>
      </c>
      <c r="K16" s="18" t="s">
        <v>62</v>
      </c>
      <c r="L16" s="61">
        <v>45.71</v>
      </c>
      <c r="M16" s="18">
        <v>2025</v>
      </c>
      <c r="N16" s="18" t="s">
        <v>62</v>
      </c>
    </row>
    <row r="17" spans="1:17">
      <c r="A17" s="5"/>
      <c r="B17" s="13" t="s">
        <v>69</v>
      </c>
      <c r="C17" s="18" t="s">
        <v>9</v>
      </c>
      <c r="D17" s="18" t="s">
        <v>9</v>
      </c>
      <c r="E17" s="18" t="s">
        <v>9</v>
      </c>
      <c r="F17" s="61" t="s">
        <v>9</v>
      </c>
      <c r="G17" s="18" t="s">
        <v>9</v>
      </c>
      <c r="H17" s="18" t="s">
        <v>9</v>
      </c>
      <c r="I17" s="18" t="s">
        <v>9</v>
      </c>
      <c r="J17" s="18" t="s">
        <v>9</v>
      </c>
      <c r="K17" s="18" t="s">
        <v>9</v>
      </c>
      <c r="L17" s="18" t="s">
        <v>9</v>
      </c>
      <c r="M17" s="18" t="s">
        <v>9</v>
      </c>
      <c r="N17" s="18" t="s">
        <v>9</v>
      </c>
    </row>
    <row r="18" spans="1:17">
      <c r="A18" s="5"/>
      <c r="B18" s="13" t="s">
        <v>70</v>
      </c>
      <c r="C18" s="61">
        <v>87.26</v>
      </c>
      <c r="D18" s="18">
        <v>2025</v>
      </c>
      <c r="E18" s="18" t="s">
        <v>62</v>
      </c>
      <c r="F18" s="61">
        <v>87.4</v>
      </c>
      <c r="G18" s="18">
        <v>2021</v>
      </c>
      <c r="H18" s="18" t="s">
        <v>62</v>
      </c>
      <c r="I18" s="61">
        <v>87.59</v>
      </c>
      <c r="J18" s="18">
        <v>2025</v>
      </c>
      <c r="K18" s="18" t="s">
        <v>62</v>
      </c>
      <c r="L18" s="61">
        <v>50.06</v>
      </c>
      <c r="M18" s="18">
        <v>2025</v>
      </c>
      <c r="N18" s="18" t="s">
        <v>62</v>
      </c>
    </row>
    <row r="19" spans="1:17" ht="5.25" customHeight="1"/>
    <row r="20" spans="1:17" s="3" customFormat="1" ht="3" customHeight="1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7" s="3" customFormat="1" ht="6.75" customHeight="1"/>
    <row r="22" spans="1:17" s="97" customFormat="1" ht="15" customHeight="1">
      <c r="B22" s="181" t="s">
        <v>72</v>
      </c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</row>
    <row r="23" spans="1:17" s="97" customFormat="1" ht="15" customHeight="1">
      <c r="B23" s="203" t="s">
        <v>284</v>
      </c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82"/>
      <c r="P23" s="82"/>
      <c r="Q23" s="82"/>
    </row>
    <row r="24" spans="1:17" ht="11.25" customHeight="1">
      <c r="B24" s="202"/>
      <c r="C24" s="203"/>
      <c r="D24" s="203"/>
      <c r="E24" s="203"/>
      <c r="F24" s="203"/>
      <c r="G24" s="203"/>
      <c r="H24" s="203"/>
      <c r="I24" s="203"/>
      <c r="J24" s="203"/>
      <c r="K24" s="203"/>
      <c r="L24" s="105"/>
      <c r="M24" s="105"/>
      <c r="N24" s="105"/>
      <c r="O24" s="51"/>
      <c r="P24" s="51"/>
      <c r="Q24" s="51"/>
    </row>
    <row r="26" spans="1:17">
      <c r="G26" s="138"/>
    </row>
  </sheetData>
  <mergeCells count="9">
    <mergeCell ref="B1:N1"/>
    <mergeCell ref="L4:N4"/>
    <mergeCell ref="B24:K24"/>
    <mergeCell ref="C2:K2"/>
    <mergeCell ref="C4:E4"/>
    <mergeCell ref="F4:H4"/>
    <mergeCell ref="I4:K4"/>
    <mergeCell ref="B22:N22"/>
    <mergeCell ref="B23:N23"/>
  </mergeCells>
  <hyperlinks>
    <hyperlink ref="P2" location="Índice!A1" tooltip="(voltar ao índice)" display="(voltar ao índice)" xr:uid="{92CECAB1-900B-47AF-9CDE-9A995F371AAE}"/>
  </hyperlinks>
  <printOptions horizontalCentered="1"/>
  <pageMargins left="0.27559055118110237" right="0.27559055118110237" top="0.6692913385826772" bottom="0.47244094488188981" header="0" footer="0"/>
  <pageSetup paperSize="9" scale="88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2CF9B-36A1-44DB-B26C-CCBB63A45899}">
  <dimension ref="A1:T22"/>
  <sheetViews>
    <sheetView showGridLines="0" zoomScaleNormal="100" workbookViewId="0">
      <selection activeCell="M2" sqref="M2"/>
    </sheetView>
  </sheetViews>
  <sheetFormatPr defaultRowHeight="14.6"/>
  <cols>
    <col min="1" max="1" width="6.69140625" customWidth="1"/>
    <col min="2" max="2" width="16.69140625" customWidth="1"/>
    <col min="3" max="3" width="14.23046875" customWidth="1"/>
    <col min="4" max="4" width="16.4609375" customWidth="1"/>
    <col min="5" max="5" width="12" customWidth="1"/>
    <col min="6" max="6" width="16" customWidth="1"/>
    <col min="7" max="7" width="16.23046875" customWidth="1"/>
    <col min="8" max="8" width="9.69140625" customWidth="1"/>
    <col min="9" max="9" width="11.69140625" customWidth="1"/>
    <col min="10" max="10" width="9.23046875" customWidth="1"/>
    <col min="11" max="11" width="9" customWidth="1"/>
    <col min="12" max="12" width="6.69140625" customWidth="1"/>
    <col min="13" max="13" width="14" bestFit="1" customWidth="1"/>
  </cols>
  <sheetData>
    <row r="1" spans="1:20">
      <c r="B1" s="172" t="s">
        <v>252</v>
      </c>
      <c r="C1" s="172"/>
      <c r="D1" s="172"/>
      <c r="E1" s="172"/>
      <c r="F1" s="172"/>
      <c r="G1" s="172"/>
      <c r="H1" s="172"/>
      <c r="I1" s="172"/>
      <c r="J1" s="172"/>
      <c r="K1" s="172"/>
    </row>
    <row r="2" spans="1:20">
      <c r="B2" s="57"/>
      <c r="C2" s="57"/>
      <c r="D2" s="57"/>
      <c r="E2" s="57"/>
      <c r="F2" s="57"/>
      <c r="G2" s="57"/>
      <c r="H2" s="57"/>
      <c r="I2" s="57"/>
      <c r="J2" s="57"/>
      <c r="K2" s="57"/>
      <c r="M2" s="44" t="s">
        <v>228</v>
      </c>
    </row>
    <row r="3" spans="1:20">
      <c r="C3" s="172"/>
      <c r="D3" s="172"/>
      <c r="E3" s="172"/>
      <c r="F3" s="172"/>
      <c r="G3" s="172"/>
      <c r="H3" s="172"/>
      <c r="I3" s="172"/>
      <c r="J3" s="172"/>
      <c r="K3" s="172"/>
      <c r="M3" s="44"/>
    </row>
    <row r="4" spans="1:20" ht="30" customHeight="1">
      <c r="B4" s="2"/>
      <c r="C4" s="67" t="s">
        <v>146</v>
      </c>
      <c r="D4" s="67" t="s">
        <v>152</v>
      </c>
      <c r="E4" s="67" t="s">
        <v>147</v>
      </c>
      <c r="F4" s="67" t="s">
        <v>148</v>
      </c>
      <c r="G4" s="67" t="s">
        <v>149</v>
      </c>
      <c r="H4" s="67" t="s">
        <v>150</v>
      </c>
      <c r="I4" s="67" t="s">
        <v>151</v>
      </c>
      <c r="J4" s="189" t="s">
        <v>56</v>
      </c>
      <c r="K4" s="189" t="s">
        <v>57</v>
      </c>
    </row>
    <row r="5" spans="1:20" ht="20.25" customHeight="1">
      <c r="B5" s="2"/>
      <c r="C5" s="204" t="s">
        <v>232</v>
      </c>
      <c r="D5" s="205"/>
      <c r="E5" s="205"/>
      <c r="F5" s="205"/>
      <c r="G5" s="205"/>
      <c r="H5" s="205"/>
      <c r="I5" s="206"/>
      <c r="J5" s="189"/>
      <c r="K5" s="189"/>
    </row>
    <row r="6" spans="1:20" ht="5.25" customHeight="1">
      <c r="B6" s="41"/>
      <c r="C6" s="46"/>
      <c r="D6" s="46"/>
      <c r="E6" s="46"/>
      <c r="F6" s="46"/>
      <c r="G6" s="46"/>
      <c r="H6" s="88"/>
      <c r="I6" s="88"/>
      <c r="J6" s="88"/>
      <c r="K6" s="88"/>
    </row>
    <row r="7" spans="1:20">
      <c r="A7" s="5"/>
      <c r="B7" s="1" t="s">
        <v>86</v>
      </c>
      <c r="C7" s="60" t="s">
        <v>9</v>
      </c>
      <c r="D7" s="60" t="s">
        <v>9</v>
      </c>
      <c r="E7" s="60" t="s">
        <v>9</v>
      </c>
      <c r="F7" s="60" t="s">
        <v>9</v>
      </c>
      <c r="G7" s="60" t="s">
        <v>9</v>
      </c>
      <c r="H7" s="91" t="s">
        <v>9</v>
      </c>
      <c r="I7" s="91" t="s">
        <v>9</v>
      </c>
      <c r="J7" s="91" t="s">
        <v>9</v>
      </c>
      <c r="K7" s="92" t="s">
        <v>9</v>
      </c>
      <c r="M7" s="60"/>
    </row>
    <row r="8" spans="1:20">
      <c r="A8" s="5"/>
      <c r="B8" s="1" t="s">
        <v>87</v>
      </c>
      <c r="C8" s="36">
        <v>0.68</v>
      </c>
      <c r="D8" s="36">
        <v>235.88</v>
      </c>
      <c r="E8" s="36">
        <v>88.37</v>
      </c>
      <c r="F8" s="36">
        <v>146.54</v>
      </c>
      <c r="G8" s="36">
        <v>74.069999999999993</v>
      </c>
      <c r="H8" s="139">
        <v>722.39</v>
      </c>
      <c r="I8" s="139">
        <v>78.52</v>
      </c>
      <c r="J8" s="92">
        <v>2024</v>
      </c>
      <c r="K8" s="92" t="s">
        <v>62</v>
      </c>
      <c r="M8" s="36"/>
      <c r="N8" s="87"/>
      <c r="O8" s="87"/>
      <c r="P8" s="87"/>
      <c r="Q8" s="87"/>
      <c r="R8" s="87"/>
      <c r="S8" s="87"/>
      <c r="T8" s="87"/>
    </row>
    <row r="9" spans="1:20">
      <c r="A9" s="5"/>
      <c r="B9" s="13" t="s">
        <v>61</v>
      </c>
      <c r="C9" s="37">
        <v>0.39</v>
      </c>
      <c r="D9" s="37">
        <v>295.38</v>
      </c>
      <c r="E9" s="37">
        <v>58.06</v>
      </c>
      <c r="F9" s="37">
        <v>110.28</v>
      </c>
      <c r="G9" s="37">
        <v>52.22</v>
      </c>
      <c r="H9" s="140">
        <v>362.4</v>
      </c>
      <c r="I9" s="140">
        <v>46.37</v>
      </c>
      <c r="J9" s="141">
        <v>2024</v>
      </c>
      <c r="K9" s="141" t="s">
        <v>62</v>
      </c>
      <c r="M9" s="37"/>
      <c r="N9" s="87"/>
      <c r="O9" s="87"/>
      <c r="P9" s="87"/>
      <c r="Q9" s="87"/>
      <c r="R9" s="87"/>
      <c r="S9" s="87"/>
      <c r="T9" s="87"/>
    </row>
    <row r="10" spans="1:20">
      <c r="A10" s="5"/>
      <c r="B10" s="13" t="s">
        <v>63</v>
      </c>
      <c r="C10" s="37">
        <v>1.24</v>
      </c>
      <c r="D10" s="37">
        <v>460.95</v>
      </c>
      <c r="E10" s="37">
        <v>52.69</v>
      </c>
      <c r="F10" s="37">
        <v>360.54</v>
      </c>
      <c r="G10" s="37">
        <v>168.86</v>
      </c>
      <c r="H10" s="140">
        <v>753.03</v>
      </c>
      <c r="I10" s="140">
        <v>56.01</v>
      </c>
      <c r="J10" s="141">
        <v>2024</v>
      </c>
      <c r="K10" s="141" t="s">
        <v>62</v>
      </c>
      <c r="M10" s="37"/>
      <c r="N10" s="87"/>
      <c r="O10" s="87"/>
      <c r="P10" s="87"/>
      <c r="Q10" s="87"/>
      <c r="R10" s="87"/>
      <c r="S10" s="87"/>
      <c r="T10" s="87"/>
    </row>
    <row r="11" spans="1:20">
      <c r="A11" s="5"/>
      <c r="B11" s="1" t="s">
        <v>88</v>
      </c>
      <c r="C11" s="36">
        <v>0.72</v>
      </c>
      <c r="D11" s="36">
        <v>253.05</v>
      </c>
      <c r="E11" s="36">
        <v>129.53</v>
      </c>
      <c r="F11" s="36">
        <v>293.27</v>
      </c>
      <c r="G11" s="36">
        <v>166.79</v>
      </c>
      <c r="H11" s="139">
        <v>450.87</v>
      </c>
      <c r="I11" s="139">
        <v>48.28</v>
      </c>
      <c r="J11" s="92">
        <v>2024</v>
      </c>
      <c r="K11" s="92" t="s">
        <v>62</v>
      </c>
      <c r="M11" s="36"/>
      <c r="N11" s="87"/>
      <c r="O11" s="87"/>
      <c r="P11" s="87"/>
      <c r="Q11" s="87"/>
      <c r="R11" s="87"/>
      <c r="S11" s="87"/>
      <c r="T11" s="87"/>
    </row>
    <row r="12" spans="1:20">
      <c r="A12" s="5"/>
      <c r="B12" s="13" t="s">
        <v>64</v>
      </c>
      <c r="C12" s="37">
        <v>0.63</v>
      </c>
      <c r="D12" s="37">
        <v>350.82</v>
      </c>
      <c r="E12" s="37">
        <v>78.260000000000005</v>
      </c>
      <c r="F12" s="37">
        <v>182.56</v>
      </c>
      <c r="G12" s="37">
        <v>83.62</v>
      </c>
      <c r="H12" s="140">
        <v>396.56</v>
      </c>
      <c r="I12" s="140">
        <v>46.1</v>
      </c>
      <c r="J12" s="141">
        <v>2024</v>
      </c>
      <c r="K12" s="141" t="s">
        <v>62</v>
      </c>
      <c r="M12" s="37"/>
      <c r="N12" s="87"/>
      <c r="O12" s="87"/>
      <c r="P12" s="87"/>
      <c r="Q12" s="87"/>
      <c r="R12" s="87"/>
      <c r="S12" s="87"/>
      <c r="T12" s="87"/>
    </row>
    <row r="13" spans="1:20">
      <c r="A13" s="5"/>
      <c r="B13" s="1" t="s">
        <v>89</v>
      </c>
      <c r="C13" s="36">
        <v>1.19</v>
      </c>
      <c r="D13" s="36">
        <v>613.21</v>
      </c>
      <c r="E13" s="36">
        <v>82.81</v>
      </c>
      <c r="F13" s="36">
        <v>443.98</v>
      </c>
      <c r="G13" s="36">
        <v>295.47000000000003</v>
      </c>
      <c r="H13" s="142">
        <v>1911.46</v>
      </c>
      <c r="I13" s="139">
        <v>198.41</v>
      </c>
      <c r="J13" s="92">
        <v>2024</v>
      </c>
      <c r="K13" s="92" t="s">
        <v>62</v>
      </c>
      <c r="M13" s="31"/>
      <c r="N13" s="87"/>
      <c r="O13" s="87"/>
      <c r="P13" s="87"/>
      <c r="Q13" s="87"/>
      <c r="R13" s="87"/>
      <c r="S13" s="87"/>
      <c r="T13" s="87"/>
    </row>
    <row r="14" spans="1:20">
      <c r="A14" s="5"/>
      <c r="B14" s="13" t="s">
        <v>65</v>
      </c>
      <c r="C14" s="37">
        <v>6.03</v>
      </c>
      <c r="D14" s="37">
        <v>1030.82</v>
      </c>
      <c r="E14" s="37">
        <v>259.14999999999998</v>
      </c>
      <c r="F14" s="37">
        <v>392.22</v>
      </c>
      <c r="G14" s="37">
        <v>245.41</v>
      </c>
      <c r="H14" s="143">
        <v>1902.05</v>
      </c>
      <c r="I14" s="140">
        <v>240.11</v>
      </c>
      <c r="J14" s="141">
        <v>2024</v>
      </c>
      <c r="K14" s="141" t="s">
        <v>62</v>
      </c>
      <c r="M14" s="18"/>
      <c r="N14" s="87"/>
      <c r="O14" s="87"/>
      <c r="P14" s="87"/>
      <c r="Q14" s="87"/>
      <c r="R14" s="87"/>
      <c r="S14" s="87"/>
      <c r="T14" s="87"/>
    </row>
    <row r="15" spans="1:20">
      <c r="A15" s="5"/>
      <c r="B15" s="13" t="s">
        <v>66</v>
      </c>
      <c r="C15" s="37">
        <v>15.19</v>
      </c>
      <c r="D15" s="37">
        <v>1184.19</v>
      </c>
      <c r="E15" s="37">
        <v>434.58</v>
      </c>
      <c r="F15" s="37">
        <v>487.59</v>
      </c>
      <c r="G15" s="37">
        <v>327.87</v>
      </c>
      <c r="H15" s="143">
        <v>1638.69</v>
      </c>
      <c r="I15" s="140">
        <v>234.34</v>
      </c>
      <c r="J15" s="141">
        <v>2024</v>
      </c>
      <c r="K15" s="141" t="s">
        <v>62</v>
      </c>
      <c r="M15" s="18"/>
      <c r="N15" s="87"/>
      <c r="O15" s="87"/>
      <c r="P15" s="87"/>
      <c r="Q15" s="87"/>
      <c r="R15" s="87"/>
      <c r="S15" s="87"/>
      <c r="T15" s="87"/>
    </row>
    <row r="16" spans="1:20">
      <c r="A16" s="5"/>
      <c r="B16" s="13" t="s">
        <v>68</v>
      </c>
      <c r="C16" s="37">
        <v>8.0500000000000007</v>
      </c>
      <c r="D16" s="37">
        <v>1008.25</v>
      </c>
      <c r="E16" s="37">
        <v>137.97</v>
      </c>
      <c r="F16" s="37">
        <v>430.01</v>
      </c>
      <c r="G16" s="37">
        <v>273.72000000000003</v>
      </c>
      <c r="H16" s="143">
        <v>1359.14</v>
      </c>
      <c r="I16" s="140">
        <v>222.08</v>
      </c>
      <c r="J16" s="141">
        <v>2024</v>
      </c>
      <c r="K16" s="141" t="s">
        <v>62</v>
      </c>
      <c r="M16" s="18"/>
      <c r="N16" s="87"/>
      <c r="O16" s="87"/>
      <c r="P16" s="87"/>
      <c r="Q16" s="87"/>
      <c r="R16" s="87"/>
      <c r="S16" s="87"/>
      <c r="T16" s="87"/>
    </row>
    <row r="17" spans="1:20">
      <c r="A17" s="5"/>
      <c r="B17" s="13" t="s">
        <v>69</v>
      </c>
      <c r="C17" s="37">
        <v>5.61</v>
      </c>
      <c r="D17" s="37">
        <v>774.69</v>
      </c>
      <c r="E17" s="37">
        <v>344.62</v>
      </c>
      <c r="F17" s="37">
        <v>201.78</v>
      </c>
      <c r="G17" s="37">
        <v>116.33</v>
      </c>
      <c r="H17" s="143">
        <v>903.18</v>
      </c>
      <c r="I17" s="140">
        <v>110.09</v>
      </c>
      <c r="J17" s="141">
        <v>2024</v>
      </c>
      <c r="K17" s="141" t="s">
        <v>62</v>
      </c>
      <c r="M17" s="18"/>
      <c r="N17" s="87"/>
      <c r="O17" s="87"/>
      <c r="P17" s="87"/>
      <c r="Q17" s="87"/>
      <c r="R17" s="87"/>
      <c r="S17" s="87"/>
      <c r="T17" s="87"/>
    </row>
    <row r="18" spans="1:20">
      <c r="A18" s="5"/>
      <c r="B18" s="13" t="s">
        <v>70</v>
      </c>
      <c r="C18" s="37">
        <v>1.56</v>
      </c>
      <c r="D18" s="37">
        <v>909.3</v>
      </c>
      <c r="E18" s="37">
        <v>62.94</v>
      </c>
      <c r="F18" s="37">
        <v>150.84</v>
      </c>
      <c r="G18" s="37">
        <v>85.78</v>
      </c>
      <c r="H18" s="143">
        <v>1014.13</v>
      </c>
      <c r="I18" s="140">
        <v>93.02</v>
      </c>
      <c r="J18" s="141">
        <v>2024</v>
      </c>
      <c r="K18" s="141" t="s">
        <v>62</v>
      </c>
      <c r="M18" s="18"/>
      <c r="N18" s="87"/>
      <c r="O18" s="87"/>
      <c r="P18" s="87"/>
      <c r="Q18" s="87"/>
      <c r="R18" s="87"/>
      <c r="S18" s="87"/>
      <c r="T18" s="87"/>
    </row>
    <row r="19" spans="1:20" ht="5.25" customHeight="1">
      <c r="B19" s="9"/>
      <c r="C19" s="9"/>
      <c r="D19" s="37"/>
      <c r="E19" s="9"/>
      <c r="F19" s="9"/>
      <c r="G19" s="9"/>
      <c r="H19" s="9"/>
      <c r="I19" s="9"/>
      <c r="J19" s="9"/>
      <c r="K19" s="9"/>
    </row>
    <row r="20" spans="1:20" s="3" customFormat="1" ht="3" customHeight="1"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20" s="3" customFormat="1" ht="6.75" customHeight="1">
      <c r="D21" s="37"/>
    </row>
    <row r="22" spans="1:20" s="48" customFormat="1" ht="12" customHeight="1">
      <c r="B22" s="181" t="s">
        <v>153</v>
      </c>
      <c r="C22" s="181"/>
      <c r="D22" s="181"/>
      <c r="E22" s="181"/>
      <c r="F22" s="181"/>
      <c r="G22" s="181"/>
      <c r="H22" s="181"/>
      <c r="I22" s="181"/>
      <c r="J22" s="181"/>
      <c r="K22" s="181"/>
    </row>
  </sheetData>
  <mergeCells count="6">
    <mergeCell ref="K4:K5"/>
    <mergeCell ref="B1:K1"/>
    <mergeCell ref="C3:K3"/>
    <mergeCell ref="B22:K22"/>
    <mergeCell ref="C5:I5"/>
    <mergeCell ref="J4:J5"/>
  </mergeCells>
  <hyperlinks>
    <hyperlink ref="M2" location="Índice!A1" tooltip="(voltar ao índice)" display="(voltar ao índice)" xr:uid="{285ABE82-3206-48A0-B9C6-526C36B5AB1D}"/>
  </hyperlinks>
  <printOptions horizontalCentered="1"/>
  <pageMargins left="0.27559055118110237" right="0.27559055118110237" top="0.6692913385826772" bottom="0.47244094488188981" header="0" footer="0"/>
  <pageSetup paperSize="9" scale="86" orientation="landscape" verticalDpi="0" r:id="rId1"/>
  <colBreaks count="1" manualBreakCount="1">
    <brk id="11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834F5-79F0-427E-9B6D-F53EEC1587CF}">
  <sheetPr>
    <pageSetUpPr fitToPage="1"/>
  </sheetPr>
  <dimension ref="A1:Y24"/>
  <sheetViews>
    <sheetView showGridLines="0" showZeros="0" zoomScaleNormal="100" workbookViewId="0">
      <pane xSplit="2" ySplit="5" topLeftCell="C6" activePane="bottomRight" state="frozen"/>
      <selection activeCell="H5" sqref="H4:J18"/>
      <selection pane="topRight" activeCell="H5" sqref="H4:J18"/>
      <selection pane="bottomLeft" activeCell="H5" sqref="H4:J18"/>
      <selection pane="bottomRight" activeCell="T2" sqref="T2"/>
    </sheetView>
  </sheetViews>
  <sheetFormatPr defaultRowHeight="14.6"/>
  <cols>
    <col min="1" max="1" width="6.69140625" customWidth="1"/>
    <col min="2" max="2" width="16.69140625" customWidth="1"/>
    <col min="3" max="3" width="11" customWidth="1"/>
    <col min="4" max="5" width="10.53515625" customWidth="1"/>
    <col min="6" max="6" width="11.23046875" customWidth="1"/>
    <col min="7" max="7" width="14.69140625" customWidth="1"/>
    <col min="8" max="8" width="13.23046875" customWidth="1"/>
    <col min="9" max="15" width="10.53515625" customWidth="1"/>
    <col min="16" max="16" width="11.69140625" customWidth="1"/>
    <col min="17" max="18" width="10.53515625" customWidth="1"/>
    <col min="19" max="19" width="6.69140625" customWidth="1"/>
    <col min="20" max="20" width="14" bestFit="1" customWidth="1"/>
  </cols>
  <sheetData>
    <row r="1" spans="1:25">
      <c r="B1" s="207" t="s">
        <v>253</v>
      </c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</row>
    <row r="2" spans="1:25"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T2" s="44" t="s">
        <v>228</v>
      </c>
    </row>
    <row r="3" spans="1:25"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45.75" customHeight="1">
      <c r="B4" s="2"/>
      <c r="C4" s="45" t="s">
        <v>141</v>
      </c>
      <c r="D4" s="45" t="s">
        <v>171</v>
      </c>
      <c r="E4" s="45" t="s">
        <v>172</v>
      </c>
      <c r="F4" s="45" t="s">
        <v>173</v>
      </c>
      <c r="G4" s="45" t="s">
        <v>174</v>
      </c>
      <c r="H4" s="45" t="s">
        <v>175</v>
      </c>
      <c r="I4" s="45" t="s">
        <v>176</v>
      </c>
      <c r="J4" s="45" t="s">
        <v>177</v>
      </c>
      <c r="K4" s="45" t="s">
        <v>178</v>
      </c>
      <c r="L4" s="45" t="s">
        <v>179</v>
      </c>
      <c r="M4" s="45" t="s">
        <v>180</v>
      </c>
      <c r="N4" s="45" t="s">
        <v>181</v>
      </c>
      <c r="O4" s="45" t="s">
        <v>182</v>
      </c>
      <c r="P4" s="45" t="s">
        <v>183</v>
      </c>
      <c r="Q4" s="45" t="s">
        <v>184</v>
      </c>
      <c r="R4" s="45" t="s">
        <v>185</v>
      </c>
      <c r="T4" t="s">
        <v>142</v>
      </c>
    </row>
    <row r="5" spans="1:25" ht="24.75" hidden="1" customHeight="1">
      <c r="B5" s="7"/>
      <c r="C5" s="7"/>
      <c r="D5" s="77"/>
      <c r="E5" s="77"/>
      <c r="F5" s="77"/>
      <c r="G5" s="77"/>
      <c r="H5" s="77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spans="1:25" ht="5.25" customHeight="1">
      <c r="B6" s="41"/>
      <c r="C6" s="41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</row>
    <row r="7" spans="1:25">
      <c r="A7" s="5"/>
      <c r="B7" s="1" t="s">
        <v>86</v>
      </c>
      <c r="C7" s="30" t="s">
        <v>9</v>
      </c>
      <c r="D7" s="60" t="s">
        <v>9</v>
      </c>
      <c r="E7" s="60" t="s">
        <v>9</v>
      </c>
      <c r="F7" s="60" t="s">
        <v>9</v>
      </c>
      <c r="G7" s="60" t="s">
        <v>9</v>
      </c>
      <c r="H7" s="60" t="s">
        <v>9</v>
      </c>
      <c r="I7" s="60" t="s">
        <v>9</v>
      </c>
      <c r="J7" s="60" t="s">
        <v>9</v>
      </c>
      <c r="K7" s="60" t="s">
        <v>9</v>
      </c>
      <c r="L7" s="60" t="s">
        <v>9</v>
      </c>
      <c r="M7" s="60" t="s">
        <v>9</v>
      </c>
      <c r="N7" s="60" t="s">
        <v>9</v>
      </c>
      <c r="O7" s="60" t="s">
        <v>9</v>
      </c>
      <c r="P7" s="60" t="s">
        <v>9</v>
      </c>
      <c r="Q7" s="60" t="s">
        <v>9</v>
      </c>
      <c r="R7" s="60" t="s">
        <v>9</v>
      </c>
    </row>
    <row r="8" spans="1:25">
      <c r="A8" s="5"/>
      <c r="B8" s="1" t="s">
        <v>87</v>
      </c>
      <c r="C8" s="30" t="s">
        <v>9</v>
      </c>
      <c r="D8" s="60">
        <v>94.1</v>
      </c>
      <c r="E8" s="60">
        <v>95.8</v>
      </c>
      <c r="F8" s="60">
        <v>94.6</v>
      </c>
      <c r="G8" s="60">
        <v>83.3</v>
      </c>
      <c r="H8" s="60">
        <v>96.6</v>
      </c>
      <c r="I8" s="60">
        <v>94.9</v>
      </c>
      <c r="J8" s="60">
        <v>108.2</v>
      </c>
      <c r="K8" s="60">
        <v>86.7</v>
      </c>
      <c r="L8" s="60">
        <v>87.6</v>
      </c>
      <c r="M8" s="60">
        <v>98.6</v>
      </c>
      <c r="N8" s="60">
        <v>59.8</v>
      </c>
      <c r="O8" s="60">
        <v>105.7</v>
      </c>
      <c r="P8" s="60">
        <v>99.8</v>
      </c>
      <c r="Q8" s="60">
        <v>121.3</v>
      </c>
      <c r="R8" s="60">
        <v>96.9</v>
      </c>
    </row>
    <row r="9" spans="1:25">
      <c r="A9" s="5"/>
      <c r="B9" s="13" t="s">
        <v>61</v>
      </c>
      <c r="C9" s="20">
        <v>182</v>
      </c>
      <c r="D9" s="61">
        <v>77.900000000000006</v>
      </c>
      <c r="E9" s="61">
        <v>85.7</v>
      </c>
      <c r="F9" s="61">
        <v>87.7</v>
      </c>
      <c r="G9" s="61">
        <v>83.3</v>
      </c>
      <c r="H9" s="61">
        <v>57.6</v>
      </c>
      <c r="I9" s="61">
        <v>84.2</v>
      </c>
      <c r="J9" s="61">
        <v>108.2</v>
      </c>
      <c r="K9" s="61">
        <v>68.3</v>
      </c>
      <c r="L9" s="61">
        <v>68.900000000000006</v>
      </c>
      <c r="M9" s="61">
        <v>87.7</v>
      </c>
      <c r="N9" s="61">
        <v>25.9</v>
      </c>
      <c r="O9" s="61">
        <v>85.4</v>
      </c>
      <c r="P9" s="61">
        <v>96.6</v>
      </c>
      <c r="Q9" s="61">
        <v>91.5</v>
      </c>
      <c r="R9" s="61">
        <v>64.099999999999994</v>
      </c>
    </row>
    <row r="10" spans="1:25">
      <c r="A10" s="5"/>
      <c r="B10" s="13" t="s">
        <v>63</v>
      </c>
      <c r="C10" s="20">
        <v>206</v>
      </c>
      <c r="D10" s="61">
        <v>66.2</v>
      </c>
      <c r="E10" s="61">
        <v>82.9</v>
      </c>
      <c r="F10" s="61">
        <v>89.9</v>
      </c>
      <c r="G10" s="61">
        <v>83.3</v>
      </c>
      <c r="H10" s="61">
        <v>53.3</v>
      </c>
      <c r="I10" s="61">
        <v>74.2</v>
      </c>
      <c r="J10" s="61">
        <v>108.2</v>
      </c>
      <c r="K10" s="61">
        <v>49.8</v>
      </c>
      <c r="L10" s="61">
        <v>27.7</v>
      </c>
      <c r="M10" s="61">
        <v>79.900000000000006</v>
      </c>
      <c r="N10" s="61">
        <v>25.4</v>
      </c>
      <c r="O10" s="61">
        <v>77.099999999999994</v>
      </c>
      <c r="P10" s="61">
        <v>98.1</v>
      </c>
      <c r="Q10" s="61">
        <v>88.4</v>
      </c>
      <c r="R10" s="61">
        <v>37.4</v>
      </c>
    </row>
    <row r="11" spans="1:25">
      <c r="A11" s="5"/>
      <c r="B11" s="1" t="s">
        <v>88</v>
      </c>
      <c r="C11" s="30" t="s">
        <v>9</v>
      </c>
      <c r="D11" s="60">
        <v>91.8</v>
      </c>
      <c r="E11" s="60">
        <v>100</v>
      </c>
      <c r="F11" s="60">
        <v>97.1</v>
      </c>
      <c r="G11" s="60">
        <v>78.099999999999994</v>
      </c>
      <c r="H11" s="60">
        <v>115.4</v>
      </c>
      <c r="I11" s="60">
        <v>116.2</v>
      </c>
      <c r="J11" s="60">
        <v>92.6</v>
      </c>
      <c r="K11" s="60">
        <v>81.7</v>
      </c>
      <c r="L11" s="60">
        <v>91.2</v>
      </c>
      <c r="M11" s="60">
        <v>75.3</v>
      </c>
      <c r="N11" s="60">
        <v>78.099999999999994</v>
      </c>
      <c r="O11" s="60">
        <v>103.3</v>
      </c>
      <c r="P11" s="60">
        <v>130.5</v>
      </c>
      <c r="Q11" s="60">
        <v>81.400000000000006</v>
      </c>
      <c r="R11" s="60">
        <v>90.8</v>
      </c>
    </row>
    <row r="12" spans="1:25">
      <c r="A12" s="5"/>
      <c r="B12" s="13" t="s">
        <v>64</v>
      </c>
      <c r="C12" s="20">
        <v>190</v>
      </c>
      <c r="D12" s="61">
        <v>74.900000000000006</v>
      </c>
      <c r="E12" s="61">
        <v>89.5</v>
      </c>
      <c r="F12" s="61">
        <v>91.9</v>
      </c>
      <c r="G12" s="61">
        <v>78.099999999999994</v>
      </c>
      <c r="H12" s="61">
        <v>62.4</v>
      </c>
      <c r="I12" s="61">
        <v>112.3</v>
      </c>
      <c r="J12" s="61">
        <v>92.5</v>
      </c>
      <c r="K12" s="61">
        <v>60.9</v>
      </c>
      <c r="L12" s="61">
        <v>82</v>
      </c>
      <c r="M12" s="61">
        <v>54</v>
      </c>
      <c r="N12" s="61">
        <v>37.6</v>
      </c>
      <c r="O12" s="61">
        <v>82.2</v>
      </c>
      <c r="P12" s="61">
        <v>116.5</v>
      </c>
      <c r="Q12" s="61">
        <v>65.099999999999994</v>
      </c>
      <c r="R12" s="61">
        <v>55.3</v>
      </c>
    </row>
    <row r="13" spans="1:25">
      <c r="A13" s="5"/>
      <c r="B13" s="1" t="s">
        <v>89</v>
      </c>
      <c r="C13" s="30" t="s">
        <v>9</v>
      </c>
      <c r="D13" s="60">
        <v>108.6</v>
      </c>
      <c r="E13" s="60">
        <v>106</v>
      </c>
      <c r="F13" s="60">
        <v>122.2</v>
      </c>
      <c r="G13" s="60">
        <v>91.3</v>
      </c>
      <c r="H13" s="60">
        <v>109.3</v>
      </c>
      <c r="I13" s="60">
        <v>102.7</v>
      </c>
      <c r="J13" s="60">
        <v>108.2</v>
      </c>
      <c r="K13" s="60">
        <v>108.3</v>
      </c>
      <c r="L13" s="60">
        <v>113</v>
      </c>
      <c r="M13" s="60">
        <v>104.3</v>
      </c>
      <c r="N13" s="60">
        <v>108.4</v>
      </c>
      <c r="O13" s="60">
        <v>112.5</v>
      </c>
      <c r="P13" s="60">
        <v>105.2</v>
      </c>
      <c r="Q13" s="60">
        <v>133.80000000000001</v>
      </c>
      <c r="R13" s="60">
        <v>99.5</v>
      </c>
    </row>
    <row r="14" spans="1:25">
      <c r="A14" s="5"/>
      <c r="B14" s="13" t="s">
        <v>65</v>
      </c>
      <c r="C14" s="20">
        <v>188</v>
      </c>
      <c r="D14" s="61">
        <v>75.8</v>
      </c>
      <c r="E14" s="61">
        <v>89.7</v>
      </c>
      <c r="F14" s="61">
        <v>104.7</v>
      </c>
      <c r="G14" s="61">
        <v>91.3</v>
      </c>
      <c r="H14" s="61">
        <v>48.5</v>
      </c>
      <c r="I14" s="61">
        <v>88.7</v>
      </c>
      <c r="J14" s="61">
        <v>108.2</v>
      </c>
      <c r="K14" s="61">
        <v>66</v>
      </c>
      <c r="L14" s="61">
        <v>44.5</v>
      </c>
      <c r="M14" s="61">
        <v>71.7</v>
      </c>
      <c r="N14" s="61">
        <v>92.5</v>
      </c>
      <c r="O14" s="61">
        <v>72.3</v>
      </c>
      <c r="P14" s="61">
        <v>82</v>
      </c>
      <c r="Q14" s="61">
        <v>95.9</v>
      </c>
      <c r="R14" s="61">
        <v>34.5</v>
      </c>
    </row>
    <row r="15" spans="1:25">
      <c r="A15" s="5"/>
      <c r="B15" s="13" t="s">
        <v>66</v>
      </c>
      <c r="C15" s="20">
        <v>210</v>
      </c>
      <c r="D15" s="61">
        <v>62.8</v>
      </c>
      <c r="E15" s="61">
        <v>82</v>
      </c>
      <c r="F15" s="61">
        <v>102.2</v>
      </c>
      <c r="G15" s="61">
        <v>91.3</v>
      </c>
      <c r="H15" s="61">
        <v>27</v>
      </c>
      <c r="I15" s="61">
        <v>73.2</v>
      </c>
      <c r="J15" s="61">
        <v>108.2</v>
      </c>
      <c r="K15" s="61">
        <v>45.6</v>
      </c>
      <c r="L15" s="61">
        <v>33.1</v>
      </c>
      <c r="M15" s="61">
        <v>57.8</v>
      </c>
      <c r="N15" s="61">
        <v>42.3</v>
      </c>
      <c r="O15" s="61">
        <v>71.599999999999994</v>
      </c>
      <c r="P15" s="61">
        <v>83.8</v>
      </c>
      <c r="Q15" s="61">
        <v>96.7</v>
      </c>
      <c r="R15" s="61">
        <v>29</v>
      </c>
    </row>
    <row r="16" spans="1:25">
      <c r="A16" s="5"/>
      <c r="B16" s="13" t="s">
        <v>68</v>
      </c>
      <c r="C16" s="20">
        <v>149</v>
      </c>
      <c r="D16" s="61">
        <v>88.7</v>
      </c>
      <c r="E16" s="61">
        <v>90.8</v>
      </c>
      <c r="F16" s="61">
        <v>109.1</v>
      </c>
      <c r="G16" s="61">
        <v>91.3</v>
      </c>
      <c r="H16" s="61">
        <v>51.2</v>
      </c>
      <c r="I16" s="61">
        <v>88.4</v>
      </c>
      <c r="J16" s="61">
        <v>108.2</v>
      </c>
      <c r="K16" s="61">
        <v>89.4</v>
      </c>
      <c r="L16" s="61">
        <v>87</v>
      </c>
      <c r="M16" s="61">
        <v>80.3</v>
      </c>
      <c r="N16" s="61">
        <v>113.1</v>
      </c>
      <c r="O16" s="61">
        <v>76.400000000000006</v>
      </c>
      <c r="P16" s="61">
        <v>81.099999999999994</v>
      </c>
      <c r="Q16" s="61">
        <v>102.7</v>
      </c>
      <c r="R16" s="61">
        <v>42.4</v>
      </c>
    </row>
    <row r="17" spans="1:19">
      <c r="A17" s="5"/>
      <c r="B17" s="13" t="s">
        <v>69</v>
      </c>
      <c r="C17" s="20">
        <v>205</v>
      </c>
      <c r="D17" s="61">
        <v>66.8</v>
      </c>
      <c r="E17" s="61">
        <v>85.2</v>
      </c>
      <c r="F17" s="61">
        <v>93.6</v>
      </c>
      <c r="G17" s="61">
        <v>91.3</v>
      </c>
      <c r="H17" s="61">
        <v>41.1</v>
      </c>
      <c r="I17" s="61">
        <v>82.7</v>
      </c>
      <c r="J17" s="61">
        <v>108.2</v>
      </c>
      <c r="K17" s="61">
        <v>56.7</v>
      </c>
      <c r="L17" s="61">
        <v>139</v>
      </c>
      <c r="M17" s="61">
        <v>12</v>
      </c>
      <c r="N17" s="61">
        <v>3.9</v>
      </c>
      <c r="O17" s="61">
        <v>56.3</v>
      </c>
      <c r="P17" s="61">
        <v>80.099999999999994</v>
      </c>
      <c r="Q17" s="61">
        <v>67.7</v>
      </c>
      <c r="R17" s="61">
        <v>12.9</v>
      </c>
    </row>
    <row r="18" spans="1:19">
      <c r="A18" s="5"/>
      <c r="B18" s="13" t="s">
        <v>70</v>
      </c>
      <c r="C18" s="20">
        <v>183</v>
      </c>
      <c r="D18" s="61">
        <v>77.8</v>
      </c>
      <c r="E18" s="61">
        <v>93.5</v>
      </c>
      <c r="F18" s="61">
        <v>115.7</v>
      </c>
      <c r="G18" s="61">
        <v>91.3</v>
      </c>
      <c r="H18" s="61">
        <v>53.3</v>
      </c>
      <c r="I18" s="61">
        <v>93.3</v>
      </c>
      <c r="J18" s="61">
        <v>108.2</v>
      </c>
      <c r="K18" s="61">
        <v>67.400000000000006</v>
      </c>
      <c r="L18" s="61">
        <v>58.5</v>
      </c>
      <c r="M18" s="61">
        <v>66.400000000000006</v>
      </c>
      <c r="N18" s="61">
        <v>85.6</v>
      </c>
      <c r="O18" s="61">
        <v>72.2</v>
      </c>
      <c r="P18" s="61">
        <v>77.400000000000006</v>
      </c>
      <c r="Q18" s="61">
        <v>100.5</v>
      </c>
      <c r="R18" s="61">
        <v>35.299999999999997</v>
      </c>
    </row>
    <row r="19" spans="1:19" ht="5.25" customHeight="1"/>
    <row r="20" spans="1:19" s="3" customFormat="1" ht="3" customHeight="1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9" s="3" customFormat="1" ht="6.75" customHeight="1"/>
    <row r="22" spans="1:19" s="97" customFormat="1" ht="15" customHeight="1">
      <c r="B22" s="181" t="s">
        <v>72</v>
      </c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</row>
    <row r="23" spans="1:19" s="48" customFormat="1" ht="19.5" customHeight="1">
      <c r="B23" s="208" t="s">
        <v>143</v>
      </c>
      <c r="C23" s="208"/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08"/>
      <c r="R23" s="208"/>
      <c r="S23" s="99"/>
    </row>
    <row r="24" spans="1:19" s="97" customFormat="1" ht="15" customHeight="1">
      <c r="B24" s="181"/>
      <c r="C24" s="181"/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</row>
  </sheetData>
  <mergeCells count="5">
    <mergeCell ref="B1:R1"/>
    <mergeCell ref="C2:R2"/>
    <mergeCell ref="B23:R23"/>
    <mergeCell ref="B22:S22"/>
    <mergeCell ref="B24:S24"/>
  </mergeCells>
  <hyperlinks>
    <hyperlink ref="T2" location="Índice!A1" tooltip="(voltar ao índice)" display="(voltar ao índice)" xr:uid="{9012F764-7FD9-4D58-A612-1ADC80ADC013}"/>
  </hyperlinks>
  <printOptions horizontalCentered="1"/>
  <pageMargins left="0.27559055118110237" right="0.27559055118110237" top="0.6692913385826772" bottom="0.47244094488188981" header="0" footer="0"/>
  <pageSetup paperSize="9" scale="73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F9BCA-542F-4531-8C19-7DDB84683817}">
  <sheetPr>
    <pageSetUpPr fitToPage="1"/>
  </sheetPr>
  <dimension ref="A1:Z24"/>
  <sheetViews>
    <sheetView showGridLines="0" showZeros="0" zoomScaleNormal="100" workbookViewId="0">
      <pane xSplit="2" ySplit="6" topLeftCell="C7" activePane="bottomRight" state="frozen"/>
      <selection activeCell="H5" sqref="H4:J18"/>
      <selection pane="topRight" activeCell="H5" sqref="H4:J18"/>
      <selection pane="bottomLeft" activeCell="H5" sqref="H4:J18"/>
      <selection pane="bottomRight" activeCell="U2" sqref="U2"/>
    </sheetView>
  </sheetViews>
  <sheetFormatPr defaultRowHeight="14.6"/>
  <cols>
    <col min="1" max="1" width="6.69140625" customWidth="1"/>
    <col min="2" max="2" width="16.69140625" customWidth="1"/>
    <col min="3" max="3" width="11" customWidth="1"/>
    <col min="4" max="4" width="12.69140625" customWidth="1"/>
    <col min="5" max="5" width="12.53515625" customWidth="1"/>
    <col min="6" max="6" width="13.4609375" customWidth="1"/>
    <col min="7" max="7" width="14.23046875" customWidth="1"/>
    <col min="8" max="9" width="11.23046875" customWidth="1"/>
    <col min="10" max="10" width="10.23046875" customWidth="1"/>
    <col min="11" max="11" width="9.53515625" customWidth="1"/>
    <col min="12" max="12" width="11.23046875" customWidth="1"/>
    <col min="13" max="13" width="15.4609375" customWidth="1"/>
    <col min="14" max="14" width="7.53515625" customWidth="1"/>
    <col min="15" max="15" width="13.69140625" customWidth="1"/>
    <col min="16" max="16" width="12" customWidth="1"/>
    <col min="17" max="19" width="10.53515625" customWidth="1"/>
    <col min="20" max="20" width="6.69140625" customWidth="1"/>
    <col min="21" max="21" width="14" bestFit="1" customWidth="1"/>
  </cols>
  <sheetData>
    <row r="1" spans="1:26">
      <c r="B1" s="207" t="s">
        <v>254</v>
      </c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</row>
    <row r="2" spans="1:26"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U2" s="44" t="s">
        <v>228</v>
      </c>
    </row>
    <row r="3" spans="1:26"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27" customHeight="1">
      <c r="B4" s="80"/>
      <c r="C4" s="183" t="s">
        <v>141</v>
      </c>
      <c r="D4" s="212" t="s">
        <v>187</v>
      </c>
      <c r="E4" s="209" t="s">
        <v>188</v>
      </c>
      <c r="F4" s="209" t="s">
        <v>195</v>
      </c>
      <c r="G4" s="209" t="s">
        <v>189</v>
      </c>
      <c r="H4" s="210" t="s">
        <v>188</v>
      </c>
      <c r="I4" s="210"/>
      <c r="J4" s="210"/>
      <c r="K4" s="210"/>
      <c r="L4" s="210" t="s">
        <v>195</v>
      </c>
      <c r="M4" s="210"/>
      <c r="N4" s="210"/>
      <c r="O4" s="210"/>
      <c r="P4" s="210" t="s">
        <v>189</v>
      </c>
      <c r="Q4" s="210"/>
      <c r="R4" s="210"/>
      <c r="S4" s="211"/>
      <c r="T4" s="9"/>
      <c r="U4" s="9"/>
      <c r="V4" s="9"/>
      <c r="W4" s="9"/>
      <c r="X4" s="9"/>
      <c r="Y4" s="9"/>
      <c r="Z4" s="9"/>
    </row>
    <row r="5" spans="1:26" ht="30.9">
      <c r="B5" s="80"/>
      <c r="C5" s="183"/>
      <c r="D5" s="212"/>
      <c r="E5" s="209"/>
      <c r="F5" s="209"/>
      <c r="G5" s="209"/>
      <c r="H5" s="83" t="s">
        <v>192</v>
      </c>
      <c r="I5" s="83" t="s">
        <v>193</v>
      </c>
      <c r="J5" s="83" t="s">
        <v>196</v>
      </c>
      <c r="K5" s="83" t="s">
        <v>202</v>
      </c>
      <c r="L5" s="83" t="s">
        <v>190</v>
      </c>
      <c r="M5" s="83" t="s">
        <v>197</v>
      </c>
      <c r="N5" s="83" t="s">
        <v>198</v>
      </c>
      <c r="O5" s="83" t="s">
        <v>191</v>
      </c>
      <c r="P5" s="83" t="s">
        <v>199</v>
      </c>
      <c r="Q5" s="83" t="s">
        <v>200</v>
      </c>
      <c r="R5" s="83" t="s">
        <v>201</v>
      </c>
      <c r="S5" s="84" t="s">
        <v>194</v>
      </c>
      <c r="U5" t="s">
        <v>142</v>
      </c>
    </row>
    <row r="6" spans="1:26" ht="24.75" hidden="1" customHeight="1">
      <c r="B6" s="7"/>
      <c r="C6" s="7"/>
      <c r="D6" s="78" t="s">
        <v>154</v>
      </c>
      <c r="E6" s="68" t="s">
        <v>155</v>
      </c>
      <c r="F6" s="79" t="s">
        <v>156</v>
      </c>
      <c r="G6" s="69" t="s">
        <v>157</v>
      </c>
      <c r="H6" s="70" t="s">
        <v>158</v>
      </c>
      <c r="I6" s="68" t="s">
        <v>159</v>
      </c>
      <c r="J6" s="68" t="s">
        <v>160</v>
      </c>
      <c r="K6" s="71" t="s">
        <v>161</v>
      </c>
      <c r="L6" s="72" t="s">
        <v>162</v>
      </c>
      <c r="M6" s="73" t="s">
        <v>163</v>
      </c>
      <c r="N6" s="73" t="s">
        <v>164</v>
      </c>
      <c r="O6" s="74" t="s">
        <v>165</v>
      </c>
      <c r="P6" s="75" t="s">
        <v>166</v>
      </c>
      <c r="Q6" s="76" t="s">
        <v>167</v>
      </c>
      <c r="R6" s="76" t="s">
        <v>168</v>
      </c>
      <c r="S6" s="69" t="s">
        <v>169</v>
      </c>
    </row>
    <row r="7" spans="1:26" ht="5.25" customHeight="1">
      <c r="B7" s="41"/>
      <c r="C7" s="41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</row>
    <row r="8" spans="1:26">
      <c r="A8" s="5"/>
      <c r="B8" s="1" t="s">
        <v>170</v>
      </c>
      <c r="C8" s="30">
        <v>138</v>
      </c>
      <c r="D8" s="60">
        <v>100</v>
      </c>
      <c r="E8" s="60">
        <v>100</v>
      </c>
      <c r="F8" s="60">
        <v>100</v>
      </c>
      <c r="G8" s="60">
        <v>100</v>
      </c>
      <c r="H8" s="60">
        <v>100</v>
      </c>
      <c r="I8" s="60">
        <v>100</v>
      </c>
      <c r="J8" s="60">
        <v>100</v>
      </c>
      <c r="K8" s="60">
        <v>100</v>
      </c>
      <c r="L8" s="60">
        <v>100</v>
      </c>
      <c r="M8" s="60">
        <v>100</v>
      </c>
      <c r="N8" s="60">
        <v>100</v>
      </c>
      <c r="O8" s="60">
        <v>100</v>
      </c>
      <c r="P8" s="60">
        <v>100</v>
      </c>
      <c r="Q8" s="60">
        <v>100</v>
      </c>
      <c r="R8" s="60">
        <v>100</v>
      </c>
      <c r="S8" s="60">
        <v>100</v>
      </c>
    </row>
    <row r="9" spans="1:26">
      <c r="A9" s="5"/>
      <c r="B9" s="1" t="s">
        <v>87</v>
      </c>
      <c r="C9" s="30">
        <v>14</v>
      </c>
      <c r="D9" s="60">
        <v>104.6</v>
      </c>
      <c r="E9" s="60">
        <v>101.1</v>
      </c>
      <c r="F9" s="60">
        <v>102.6</v>
      </c>
      <c r="G9" s="60">
        <v>110.6</v>
      </c>
      <c r="H9" s="60">
        <v>104.2</v>
      </c>
      <c r="I9" s="60">
        <v>98.9</v>
      </c>
      <c r="J9" s="60">
        <v>90.6</v>
      </c>
      <c r="K9" s="60">
        <v>110.7</v>
      </c>
      <c r="L9" s="60">
        <v>90</v>
      </c>
      <c r="M9" s="60">
        <v>96.3</v>
      </c>
      <c r="N9" s="60">
        <v>98.9</v>
      </c>
      <c r="O9" s="60">
        <v>114.9</v>
      </c>
      <c r="P9" s="60">
        <v>110.7</v>
      </c>
      <c r="Q9" s="60">
        <v>108.8</v>
      </c>
      <c r="R9" s="60">
        <v>112.8</v>
      </c>
      <c r="S9" s="60">
        <v>108.1</v>
      </c>
    </row>
    <row r="10" spans="1:26">
      <c r="A10" s="5"/>
      <c r="B10" s="13" t="s">
        <v>61</v>
      </c>
      <c r="C10" s="20">
        <v>164</v>
      </c>
      <c r="D10" s="61">
        <v>92.2</v>
      </c>
      <c r="E10" s="61">
        <v>88.4</v>
      </c>
      <c r="F10" s="61">
        <v>92.4</v>
      </c>
      <c r="G10" s="61">
        <v>96</v>
      </c>
      <c r="H10" s="61">
        <v>96.5</v>
      </c>
      <c r="I10" s="61">
        <v>69.099999999999994</v>
      </c>
      <c r="J10" s="61">
        <v>71.5</v>
      </c>
      <c r="K10" s="61">
        <v>124.8</v>
      </c>
      <c r="L10" s="61">
        <v>79.099999999999994</v>
      </c>
      <c r="M10" s="61">
        <v>99.5</v>
      </c>
      <c r="N10" s="61">
        <v>79.400000000000006</v>
      </c>
      <c r="O10" s="61">
        <v>108.9</v>
      </c>
      <c r="P10" s="61">
        <v>104</v>
      </c>
      <c r="Q10" s="61">
        <v>104.9</v>
      </c>
      <c r="R10" s="61">
        <v>114.4</v>
      </c>
      <c r="S10" s="61">
        <v>58.7</v>
      </c>
    </row>
    <row r="11" spans="1:26">
      <c r="A11" s="5"/>
      <c r="B11" s="13" t="s">
        <v>63</v>
      </c>
      <c r="C11" s="20">
        <v>174</v>
      </c>
      <c r="D11" s="61">
        <v>88.3</v>
      </c>
      <c r="E11" s="61">
        <v>93.4</v>
      </c>
      <c r="F11" s="61">
        <v>82.8</v>
      </c>
      <c r="G11" s="61">
        <v>88.3</v>
      </c>
      <c r="H11" s="61">
        <v>100.6</v>
      </c>
      <c r="I11" s="61">
        <v>96.1</v>
      </c>
      <c r="J11" s="61">
        <v>69</v>
      </c>
      <c r="K11" s="61">
        <v>109.9</v>
      </c>
      <c r="L11" s="61">
        <v>61.4</v>
      </c>
      <c r="M11" s="61">
        <v>89.5</v>
      </c>
      <c r="N11" s="61">
        <v>64.5</v>
      </c>
      <c r="O11" s="61">
        <v>115.9</v>
      </c>
      <c r="P11" s="61">
        <v>99.4</v>
      </c>
      <c r="Q11" s="61">
        <v>89</v>
      </c>
      <c r="R11" s="61">
        <v>117.5</v>
      </c>
      <c r="S11" s="61">
        <v>47.6</v>
      </c>
    </row>
    <row r="12" spans="1:26">
      <c r="A12" s="5"/>
      <c r="B12" s="1" t="s">
        <v>88</v>
      </c>
      <c r="C12" s="30">
        <v>15</v>
      </c>
      <c r="D12" s="60">
        <v>103.3</v>
      </c>
      <c r="E12" s="60">
        <v>100.5</v>
      </c>
      <c r="F12" s="60">
        <v>98.2</v>
      </c>
      <c r="G12" s="60">
        <v>112.1</v>
      </c>
      <c r="H12" s="60">
        <v>101.9</v>
      </c>
      <c r="I12" s="60">
        <v>98.2</v>
      </c>
      <c r="J12" s="60">
        <v>89.4</v>
      </c>
      <c r="K12" s="60">
        <v>113.5</v>
      </c>
      <c r="L12" s="60">
        <v>71.099999999999994</v>
      </c>
      <c r="M12" s="60">
        <v>113.6</v>
      </c>
      <c r="N12" s="60">
        <v>111.7</v>
      </c>
      <c r="O12" s="60">
        <v>99</v>
      </c>
      <c r="P12" s="60">
        <v>105.2</v>
      </c>
      <c r="Q12" s="60">
        <v>91.3</v>
      </c>
      <c r="R12" s="60">
        <v>120.9</v>
      </c>
      <c r="S12" s="60">
        <v>132.9</v>
      </c>
    </row>
    <row r="13" spans="1:26">
      <c r="A13" s="5"/>
      <c r="B13" s="13" t="s">
        <v>64</v>
      </c>
      <c r="C13" s="20">
        <v>131</v>
      </c>
      <c r="D13" s="61">
        <v>101.5</v>
      </c>
      <c r="E13" s="61">
        <v>93.3</v>
      </c>
      <c r="F13" s="61">
        <v>104.5</v>
      </c>
      <c r="G13" s="61">
        <v>107.8</v>
      </c>
      <c r="H13" s="61">
        <v>94.2</v>
      </c>
      <c r="I13" s="61">
        <v>102.2</v>
      </c>
      <c r="J13" s="61">
        <v>68.5</v>
      </c>
      <c r="K13" s="61">
        <v>110.9</v>
      </c>
      <c r="L13" s="61">
        <v>71.400000000000006</v>
      </c>
      <c r="M13" s="61">
        <v>114.6</v>
      </c>
      <c r="N13" s="61">
        <v>103</v>
      </c>
      <c r="O13" s="61">
        <v>129.1</v>
      </c>
      <c r="P13" s="61">
        <v>99.7</v>
      </c>
      <c r="Q13" s="61">
        <v>88.5</v>
      </c>
      <c r="R13" s="61">
        <v>125.2</v>
      </c>
      <c r="S13" s="61">
        <v>117.2</v>
      </c>
    </row>
    <row r="14" spans="1:26">
      <c r="A14" s="5"/>
      <c r="B14" s="1" t="s">
        <v>89</v>
      </c>
      <c r="C14" s="30">
        <v>12</v>
      </c>
      <c r="D14" s="60">
        <v>105.1</v>
      </c>
      <c r="E14" s="60">
        <v>96.6</v>
      </c>
      <c r="F14" s="60">
        <v>108.4</v>
      </c>
      <c r="G14" s="60">
        <v>111.4</v>
      </c>
      <c r="H14" s="60">
        <v>98.5</v>
      </c>
      <c r="I14" s="60">
        <v>104.2</v>
      </c>
      <c r="J14" s="60">
        <v>103.8</v>
      </c>
      <c r="K14" s="60">
        <v>77.2</v>
      </c>
      <c r="L14" s="60">
        <v>108</v>
      </c>
      <c r="M14" s="60">
        <v>110.6</v>
      </c>
      <c r="N14" s="60">
        <v>109.9</v>
      </c>
      <c r="O14" s="60">
        <v>101.8</v>
      </c>
      <c r="P14" s="60">
        <v>117.1</v>
      </c>
      <c r="Q14" s="60">
        <v>100.8</v>
      </c>
      <c r="R14" s="60">
        <v>105.3</v>
      </c>
      <c r="S14" s="60">
        <v>123.1</v>
      </c>
    </row>
    <row r="15" spans="1:26">
      <c r="A15" s="5"/>
      <c r="B15" s="13" t="s">
        <v>65</v>
      </c>
      <c r="C15" s="20" t="s">
        <v>9</v>
      </c>
      <c r="D15" s="61" t="s">
        <v>9</v>
      </c>
      <c r="E15" s="61" t="s">
        <v>9</v>
      </c>
      <c r="F15" s="61" t="s">
        <v>9</v>
      </c>
      <c r="G15" s="61" t="s">
        <v>9</v>
      </c>
      <c r="H15" s="61" t="s">
        <v>9</v>
      </c>
      <c r="I15" s="61" t="s">
        <v>9</v>
      </c>
      <c r="J15" s="61" t="s">
        <v>9</v>
      </c>
      <c r="K15" s="61" t="s">
        <v>9</v>
      </c>
      <c r="L15" s="61" t="s">
        <v>9</v>
      </c>
      <c r="M15" s="61" t="s">
        <v>9</v>
      </c>
      <c r="N15" s="61" t="s">
        <v>9</v>
      </c>
      <c r="O15" s="61" t="s">
        <v>9</v>
      </c>
      <c r="P15" s="61" t="s">
        <v>9</v>
      </c>
      <c r="Q15" s="61" t="s">
        <v>9</v>
      </c>
      <c r="R15" s="61" t="s">
        <v>9</v>
      </c>
      <c r="S15" s="61" t="s">
        <v>9</v>
      </c>
    </row>
    <row r="16" spans="1:26">
      <c r="A16" s="5"/>
      <c r="B16" s="13" t="s">
        <v>66</v>
      </c>
      <c r="C16" s="20" t="s">
        <v>9</v>
      </c>
      <c r="D16" s="61" t="s">
        <v>9</v>
      </c>
      <c r="E16" s="61" t="s">
        <v>9</v>
      </c>
      <c r="F16" s="61" t="s">
        <v>9</v>
      </c>
      <c r="G16" s="61" t="s">
        <v>9</v>
      </c>
      <c r="H16" s="61" t="s">
        <v>9</v>
      </c>
      <c r="I16" s="61" t="s">
        <v>9</v>
      </c>
      <c r="J16" s="61" t="s">
        <v>9</v>
      </c>
      <c r="K16" s="61" t="s">
        <v>9</v>
      </c>
      <c r="L16" s="61" t="s">
        <v>9</v>
      </c>
      <c r="M16" s="61" t="s">
        <v>9</v>
      </c>
      <c r="N16" s="61" t="s">
        <v>9</v>
      </c>
      <c r="O16" s="61" t="s">
        <v>9</v>
      </c>
      <c r="P16" s="61" t="s">
        <v>9</v>
      </c>
      <c r="Q16" s="61" t="s">
        <v>9</v>
      </c>
      <c r="R16" s="61" t="s">
        <v>9</v>
      </c>
      <c r="S16" s="61" t="s">
        <v>9</v>
      </c>
    </row>
    <row r="17" spans="1:19">
      <c r="A17" s="5"/>
      <c r="B17" s="13" t="s">
        <v>68</v>
      </c>
      <c r="C17" s="20" t="s">
        <v>9</v>
      </c>
      <c r="D17" s="61" t="s">
        <v>9</v>
      </c>
      <c r="E17" s="61" t="s">
        <v>9</v>
      </c>
      <c r="F17" s="61" t="s">
        <v>9</v>
      </c>
      <c r="G17" s="61" t="s">
        <v>9</v>
      </c>
      <c r="H17" s="61" t="s">
        <v>9</v>
      </c>
      <c r="I17" s="61" t="s">
        <v>9</v>
      </c>
      <c r="J17" s="61" t="s">
        <v>9</v>
      </c>
      <c r="K17" s="61" t="s">
        <v>9</v>
      </c>
      <c r="L17" s="61" t="s">
        <v>9</v>
      </c>
      <c r="M17" s="61" t="s">
        <v>9</v>
      </c>
      <c r="N17" s="61" t="s">
        <v>9</v>
      </c>
      <c r="O17" s="61" t="s">
        <v>9</v>
      </c>
      <c r="P17" s="61" t="s">
        <v>9</v>
      </c>
      <c r="Q17" s="61" t="s">
        <v>9</v>
      </c>
      <c r="R17" s="61" t="s">
        <v>9</v>
      </c>
      <c r="S17" s="61" t="s">
        <v>9</v>
      </c>
    </row>
    <row r="18" spans="1:19">
      <c r="A18" s="5"/>
      <c r="B18" s="13" t="s">
        <v>69</v>
      </c>
      <c r="C18" s="20" t="s">
        <v>9</v>
      </c>
      <c r="D18" s="61" t="s">
        <v>9</v>
      </c>
      <c r="E18" s="61" t="s">
        <v>9</v>
      </c>
      <c r="F18" s="61" t="s">
        <v>9</v>
      </c>
      <c r="G18" s="61" t="s">
        <v>9</v>
      </c>
      <c r="H18" s="61" t="s">
        <v>9</v>
      </c>
      <c r="I18" s="61" t="s">
        <v>9</v>
      </c>
      <c r="J18" s="61" t="s">
        <v>9</v>
      </c>
      <c r="K18" s="61" t="s">
        <v>9</v>
      </c>
      <c r="L18" s="61" t="s">
        <v>9</v>
      </c>
      <c r="M18" s="61" t="s">
        <v>9</v>
      </c>
      <c r="N18" s="61" t="s">
        <v>9</v>
      </c>
      <c r="O18" s="61" t="s">
        <v>9</v>
      </c>
      <c r="P18" s="61" t="s">
        <v>9</v>
      </c>
      <c r="Q18" s="61" t="s">
        <v>9</v>
      </c>
      <c r="R18" s="61" t="s">
        <v>9</v>
      </c>
      <c r="S18" s="61" t="s">
        <v>9</v>
      </c>
    </row>
    <row r="19" spans="1:19">
      <c r="A19" s="5"/>
      <c r="B19" s="13" t="s">
        <v>70</v>
      </c>
      <c r="C19" s="20" t="s">
        <v>9</v>
      </c>
      <c r="D19" s="61" t="s">
        <v>9</v>
      </c>
      <c r="E19" s="61" t="s">
        <v>9</v>
      </c>
      <c r="F19" s="61" t="s">
        <v>9</v>
      </c>
      <c r="G19" s="61" t="s">
        <v>9</v>
      </c>
      <c r="H19" s="61" t="s">
        <v>9</v>
      </c>
      <c r="I19" s="61" t="s">
        <v>9</v>
      </c>
      <c r="J19" s="61" t="s">
        <v>9</v>
      </c>
      <c r="K19" s="61" t="s">
        <v>9</v>
      </c>
      <c r="L19" s="61" t="s">
        <v>9</v>
      </c>
      <c r="M19" s="61" t="s">
        <v>9</v>
      </c>
      <c r="N19" s="61" t="s">
        <v>9</v>
      </c>
      <c r="O19" s="61" t="s">
        <v>9</v>
      </c>
      <c r="P19" s="61" t="s">
        <v>9</v>
      </c>
      <c r="Q19" s="61" t="s">
        <v>9</v>
      </c>
      <c r="R19" s="61" t="s">
        <v>9</v>
      </c>
      <c r="S19" s="61" t="s">
        <v>9</v>
      </c>
    </row>
    <row r="20" spans="1:19" ht="5.25" customHeight="1"/>
    <row r="21" spans="1:19" s="3" customFormat="1" ht="3" customHeight="1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s="3" customFormat="1" ht="6.75" customHeight="1"/>
    <row r="23" spans="1:19" s="97" customFormat="1" ht="15" customHeight="1">
      <c r="B23" s="181" t="s">
        <v>72</v>
      </c>
      <c r="C23" s="181"/>
      <c r="D23" s="181"/>
      <c r="E23" s="181"/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</row>
    <row r="24" spans="1:19" s="48" customFormat="1" ht="19.5" customHeight="1">
      <c r="B24" s="208" t="s">
        <v>186</v>
      </c>
      <c r="C24" s="208"/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208"/>
      <c r="S24" s="208"/>
    </row>
  </sheetData>
  <mergeCells count="12">
    <mergeCell ref="F4:F5"/>
    <mergeCell ref="G4:G5"/>
    <mergeCell ref="B24:S24"/>
    <mergeCell ref="B1:S1"/>
    <mergeCell ref="C2:S2"/>
    <mergeCell ref="B23:S23"/>
    <mergeCell ref="C4:C5"/>
    <mergeCell ref="H4:K4"/>
    <mergeCell ref="L4:O4"/>
    <mergeCell ref="P4:S4"/>
    <mergeCell ref="D4:D5"/>
    <mergeCell ref="E4:E5"/>
  </mergeCells>
  <hyperlinks>
    <hyperlink ref="U2" location="Índice!A1" tooltip="(voltar ao índice)" display="(voltar ao índice)" xr:uid="{84BA6F23-90B8-4A44-9D9E-5000B20E8B3D}"/>
  </hyperlinks>
  <printOptions horizontalCentered="1"/>
  <pageMargins left="0.27559055118110237" right="0.27559055118110237" top="0.6692913385826772" bottom="0.47244094488188981" header="0" footer="0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FB6D1-6ED6-4367-B60E-2624C7F66ACA}">
  <sheetPr codeName="Folha2">
    <pageSetUpPr fitToPage="1"/>
  </sheetPr>
  <dimension ref="B1:M29"/>
  <sheetViews>
    <sheetView showGridLines="0" workbookViewId="0">
      <selection activeCell="M2" sqref="M2"/>
    </sheetView>
  </sheetViews>
  <sheetFormatPr defaultRowHeight="14.6"/>
  <cols>
    <col min="1" max="1" width="6.69140625" customWidth="1"/>
    <col min="2" max="2" width="10.4609375" customWidth="1"/>
    <col min="3" max="3" width="5.23046875" customWidth="1"/>
    <col min="11" max="11" width="9.69140625" customWidth="1"/>
    <col min="12" max="12" width="6.69140625" customWidth="1"/>
    <col min="13" max="13" width="14" bestFit="1" customWidth="1"/>
  </cols>
  <sheetData>
    <row r="1" spans="2:13">
      <c r="B1" s="176" t="s">
        <v>1</v>
      </c>
      <c r="C1" s="176"/>
      <c r="D1" s="176"/>
      <c r="E1" s="176"/>
    </row>
    <row r="2" spans="2:13">
      <c r="B2" s="21" t="s">
        <v>9</v>
      </c>
      <c r="C2" s="22" t="s">
        <v>10</v>
      </c>
      <c r="D2" s="23" t="s">
        <v>11</v>
      </c>
      <c r="M2" s="44" t="s">
        <v>228</v>
      </c>
    </row>
    <row r="3" spans="2:13">
      <c r="B3" s="24" t="s">
        <v>12</v>
      </c>
      <c r="C3" s="22" t="s">
        <v>10</v>
      </c>
      <c r="D3" s="23" t="s">
        <v>13</v>
      </c>
    </row>
    <row r="4" spans="2:13">
      <c r="B4" s="21" t="s">
        <v>14</v>
      </c>
      <c r="C4" s="22" t="s">
        <v>10</v>
      </c>
      <c r="D4" s="25" t="s">
        <v>15</v>
      </c>
    </row>
    <row r="5" spans="2:13">
      <c r="B5" s="21" t="s">
        <v>16</v>
      </c>
      <c r="C5" s="22" t="s">
        <v>10</v>
      </c>
      <c r="D5" s="25" t="s">
        <v>17</v>
      </c>
    </row>
    <row r="6" spans="2:13">
      <c r="B6" s="21" t="s">
        <v>18</v>
      </c>
      <c r="C6" s="22" t="s">
        <v>10</v>
      </c>
      <c r="D6" s="25" t="s">
        <v>19</v>
      </c>
    </row>
    <row r="7" spans="2:13">
      <c r="B7" s="21" t="s">
        <v>20</v>
      </c>
      <c r="C7" s="22" t="s">
        <v>10</v>
      </c>
      <c r="D7" s="25" t="s">
        <v>21</v>
      </c>
    </row>
    <row r="8" spans="2:13">
      <c r="B8" s="26" t="s">
        <v>22</v>
      </c>
      <c r="C8" s="22" t="s">
        <v>10</v>
      </c>
      <c r="D8" s="25" t="s">
        <v>23</v>
      </c>
    </row>
    <row r="9" spans="2:13">
      <c r="B9" s="26" t="s">
        <v>24</v>
      </c>
      <c r="C9" s="22" t="s">
        <v>10</v>
      </c>
      <c r="D9" s="25" t="s">
        <v>25</v>
      </c>
    </row>
    <row r="10" spans="2:13">
      <c r="B10" s="26" t="s">
        <v>26</v>
      </c>
      <c r="C10" s="22" t="s">
        <v>10</v>
      </c>
      <c r="D10" s="49" t="s">
        <v>27</v>
      </c>
    </row>
    <row r="11" spans="2:13">
      <c r="B11" s="26" t="s">
        <v>20</v>
      </c>
      <c r="C11" s="22" t="s">
        <v>10</v>
      </c>
      <c r="D11" s="25" t="s">
        <v>21</v>
      </c>
    </row>
    <row r="12" spans="2:13">
      <c r="B12" s="26" t="s">
        <v>28</v>
      </c>
      <c r="C12" s="22" t="s">
        <v>10</v>
      </c>
      <c r="D12" s="23" t="s">
        <v>29</v>
      </c>
    </row>
    <row r="13" spans="2:13">
      <c r="B13" s="50" t="s">
        <v>30</v>
      </c>
      <c r="C13" s="22" t="s">
        <v>10</v>
      </c>
      <c r="D13" s="49" t="s">
        <v>31</v>
      </c>
    </row>
    <row r="14" spans="2:13">
      <c r="B14" s="50" t="s">
        <v>32</v>
      </c>
      <c r="C14" s="22" t="s">
        <v>10</v>
      </c>
      <c r="D14" s="49" t="s">
        <v>33</v>
      </c>
    </row>
    <row r="16" spans="2:13">
      <c r="B16" s="176" t="s">
        <v>34</v>
      </c>
      <c r="C16" s="176"/>
      <c r="D16" s="176"/>
      <c r="E16" s="176"/>
    </row>
    <row r="18" spans="2:6">
      <c r="B18" s="95" t="s">
        <v>35</v>
      </c>
      <c r="C18" s="22" t="s">
        <v>10</v>
      </c>
      <c r="D18" s="49" t="s">
        <v>36</v>
      </c>
    </row>
    <row r="19" spans="2:6">
      <c r="B19" s="95" t="s">
        <v>37</v>
      </c>
      <c r="C19" s="22" t="s">
        <v>10</v>
      </c>
      <c r="D19" s="49" t="s">
        <v>38</v>
      </c>
    </row>
    <row r="20" spans="2:6">
      <c r="B20" s="95" t="s">
        <v>39</v>
      </c>
      <c r="C20" s="22" t="s">
        <v>10</v>
      </c>
      <c r="D20" s="49" t="s">
        <v>40</v>
      </c>
    </row>
    <row r="21" spans="2:6">
      <c r="B21" s="95" t="s">
        <v>41</v>
      </c>
      <c r="C21" s="22" t="s">
        <v>10</v>
      </c>
      <c r="D21" s="49" t="s">
        <v>42</v>
      </c>
    </row>
    <row r="22" spans="2:6">
      <c r="B22" s="95" t="s">
        <v>43</v>
      </c>
      <c r="C22" s="22" t="s">
        <v>10</v>
      </c>
      <c r="D22" s="49" t="s">
        <v>44</v>
      </c>
    </row>
    <row r="23" spans="2:6">
      <c r="B23" s="95" t="s">
        <v>45</v>
      </c>
      <c r="C23" s="22" t="s">
        <v>10</v>
      </c>
      <c r="D23" s="49" t="s">
        <v>46</v>
      </c>
    </row>
    <row r="24" spans="2:6">
      <c r="B24" s="95" t="s">
        <v>47</v>
      </c>
      <c r="C24" s="22" t="s">
        <v>10</v>
      </c>
      <c r="D24" s="49" t="s">
        <v>48</v>
      </c>
    </row>
    <row r="25" spans="2:6">
      <c r="B25" s="95" t="s">
        <v>49</v>
      </c>
      <c r="C25" s="22" t="s">
        <v>10</v>
      </c>
      <c r="D25" s="49" t="s">
        <v>50</v>
      </c>
    </row>
    <row r="26" spans="2:6">
      <c r="B26" s="145" t="s">
        <v>71</v>
      </c>
      <c r="C26" s="146" t="s">
        <v>10</v>
      </c>
      <c r="D26" s="147" t="s">
        <v>285</v>
      </c>
      <c r="E26" s="148"/>
      <c r="F26" s="148"/>
    </row>
    <row r="27" spans="2:6">
      <c r="B27" s="95" t="s">
        <v>213</v>
      </c>
      <c r="C27" s="22" t="s">
        <v>10</v>
      </c>
      <c r="D27" s="49" t="s">
        <v>218</v>
      </c>
    </row>
    <row r="28" spans="2:6">
      <c r="B28" s="95" t="s">
        <v>219</v>
      </c>
      <c r="C28" s="22" t="s">
        <v>10</v>
      </c>
      <c r="D28" s="49" t="s">
        <v>86</v>
      </c>
    </row>
    <row r="29" spans="2:6">
      <c r="B29" s="49"/>
    </row>
  </sheetData>
  <sortState xmlns:xlrd2="http://schemas.microsoft.com/office/spreadsheetml/2017/richdata2" ref="B18:D25">
    <sortCondition ref="B18:B25"/>
  </sortState>
  <mergeCells count="2">
    <mergeCell ref="B1:E1"/>
    <mergeCell ref="B16:E16"/>
  </mergeCells>
  <hyperlinks>
    <hyperlink ref="M2" location="Índice!A1" tooltip="(voltar ao índice)" display="(voltar ao índice)" xr:uid="{2EEC214D-D170-4D04-BBB0-EC91B5BFC8BF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3">
    <pageSetUpPr fitToPage="1"/>
  </sheetPr>
  <dimension ref="A1:Q25"/>
  <sheetViews>
    <sheetView showGridLines="0" showZeros="0" zoomScaleNormal="100" workbookViewId="0">
      <selection activeCell="P2" sqref="P2"/>
    </sheetView>
  </sheetViews>
  <sheetFormatPr defaultRowHeight="14.6"/>
  <cols>
    <col min="1" max="1" width="6.69140625" customWidth="1"/>
    <col min="2" max="2" width="16.69140625" customWidth="1"/>
    <col min="3" max="5" width="9.23046875" customWidth="1"/>
    <col min="6" max="6" width="12.4609375" customWidth="1"/>
    <col min="7" max="13" width="9.23046875" customWidth="1"/>
    <col min="14" max="14" width="10.23046875" customWidth="1"/>
    <col min="15" max="15" width="6.69140625" customWidth="1"/>
    <col min="16" max="16" width="14" bestFit="1" customWidth="1"/>
  </cols>
  <sheetData>
    <row r="1" spans="1:17">
      <c r="B1" s="172" t="s">
        <v>51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</row>
    <row r="2" spans="1:17" ht="15" customHeight="1"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P2" s="44" t="s">
        <v>228</v>
      </c>
    </row>
    <row r="3" spans="1:17" ht="15" customHeight="1">
      <c r="C3" s="9"/>
      <c r="F3" s="9"/>
      <c r="G3" s="9"/>
      <c r="H3" s="9"/>
      <c r="I3" s="9"/>
      <c r="J3" s="9"/>
      <c r="K3" s="9"/>
      <c r="L3" s="9"/>
      <c r="M3" s="9"/>
      <c r="N3" s="9"/>
    </row>
    <row r="4" spans="1:17" ht="33.75" customHeight="1">
      <c r="B4" s="40"/>
      <c r="C4" s="178" t="s">
        <v>52</v>
      </c>
      <c r="D4" s="179"/>
      <c r="E4" s="180"/>
      <c r="F4" s="178" t="s">
        <v>225</v>
      </c>
      <c r="G4" s="179"/>
      <c r="H4" s="180"/>
      <c r="I4" s="178" t="s">
        <v>53</v>
      </c>
      <c r="J4" s="179"/>
      <c r="K4" s="179"/>
      <c r="L4" s="178" t="s">
        <v>54</v>
      </c>
      <c r="M4" s="179"/>
      <c r="N4" s="180"/>
      <c r="Q4" s="6"/>
    </row>
    <row r="5" spans="1:17" ht="24.75" customHeight="1">
      <c r="B5" s="43"/>
      <c r="C5" s="45" t="s">
        <v>55</v>
      </c>
      <c r="D5" s="45" t="s">
        <v>56</v>
      </c>
      <c r="E5" s="45" t="s">
        <v>57</v>
      </c>
      <c r="F5" s="45" t="s">
        <v>58</v>
      </c>
      <c r="G5" s="45" t="s">
        <v>56</v>
      </c>
      <c r="H5" s="45" t="s">
        <v>57</v>
      </c>
      <c r="I5" s="45" t="s">
        <v>59</v>
      </c>
      <c r="J5" s="45" t="s">
        <v>56</v>
      </c>
      <c r="K5" s="45" t="s">
        <v>57</v>
      </c>
      <c r="L5" s="45" t="s">
        <v>60</v>
      </c>
      <c r="M5" s="45" t="s">
        <v>238</v>
      </c>
      <c r="N5" s="45" t="s">
        <v>57</v>
      </c>
      <c r="Q5" s="6"/>
    </row>
    <row r="6" spans="1:17" ht="4.5" customHeight="1">
      <c r="B6" s="41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Q6" s="6"/>
    </row>
    <row r="7" spans="1:17" ht="15.75" customHeight="1">
      <c r="A7" s="5"/>
      <c r="B7" s="1" t="s">
        <v>61</v>
      </c>
      <c r="C7" s="93">
        <v>801</v>
      </c>
      <c r="D7" s="18">
        <v>2026</v>
      </c>
      <c r="E7" s="18" t="s">
        <v>62</v>
      </c>
      <c r="F7" s="19">
        <v>972</v>
      </c>
      <c r="G7" s="18" t="s">
        <v>32</v>
      </c>
      <c r="H7" s="18" t="s">
        <v>221</v>
      </c>
      <c r="I7" s="19">
        <v>1862</v>
      </c>
      <c r="J7" s="18" t="s">
        <v>32</v>
      </c>
      <c r="K7" s="18" t="s">
        <v>41</v>
      </c>
      <c r="L7" s="37">
        <v>20</v>
      </c>
      <c r="M7" s="20" t="s">
        <v>234</v>
      </c>
      <c r="N7" s="18" t="s">
        <v>67</v>
      </c>
    </row>
    <row r="8" spans="1:17" ht="15.75" customHeight="1">
      <c r="A8" s="5"/>
      <c r="B8" s="1" t="s">
        <v>63</v>
      </c>
      <c r="C8" s="93">
        <v>2322</v>
      </c>
      <c r="D8" s="18">
        <v>2026</v>
      </c>
      <c r="E8" s="18" t="s">
        <v>62</v>
      </c>
      <c r="F8" s="94" t="s">
        <v>227</v>
      </c>
      <c r="G8" s="18" t="s">
        <v>32</v>
      </c>
      <c r="H8" s="18" t="s">
        <v>221</v>
      </c>
      <c r="I8" s="19">
        <v>2351</v>
      </c>
      <c r="J8" s="18" t="s">
        <v>32</v>
      </c>
      <c r="K8" s="18" t="s">
        <v>41</v>
      </c>
      <c r="L8" s="152" t="s">
        <v>237</v>
      </c>
      <c r="M8" s="20" t="s">
        <v>234</v>
      </c>
      <c r="N8" s="18" t="s">
        <v>67</v>
      </c>
    </row>
    <row r="9" spans="1:17" ht="15.75" customHeight="1">
      <c r="A9" s="5"/>
      <c r="B9" s="1" t="s">
        <v>64</v>
      </c>
      <c r="C9" s="93">
        <v>7447</v>
      </c>
      <c r="D9" s="18">
        <v>2026</v>
      </c>
      <c r="E9" s="18" t="s">
        <v>62</v>
      </c>
      <c r="F9" s="94" t="s">
        <v>222</v>
      </c>
      <c r="G9" s="18" t="s">
        <v>32</v>
      </c>
      <c r="H9" s="18" t="s">
        <v>221</v>
      </c>
      <c r="I9" s="19">
        <v>3715</v>
      </c>
      <c r="J9" s="18" t="s">
        <v>32</v>
      </c>
      <c r="K9" s="18" t="s">
        <v>47</v>
      </c>
      <c r="L9" s="20" t="s">
        <v>287</v>
      </c>
      <c r="M9" s="20" t="s">
        <v>236</v>
      </c>
      <c r="N9" s="18" t="s">
        <v>67</v>
      </c>
    </row>
    <row r="10" spans="1:17" ht="15.75" customHeight="1">
      <c r="A10" s="5"/>
      <c r="B10" s="1" t="s">
        <v>65</v>
      </c>
      <c r="C10" s="93">
        <v>1685</v>
      </c>
      <c r="D10" s="18">
        <v>2026</v>
      </c>
      <c r="E10" s="18" t="s">
        <v>62</v>
      </c>
      <c r="F10" s="19">
        <v>6785</v>
      </c>
      <c r="G10" s="18" t="s">
        <v>32</v>
      </c>
      <c r="H10" s="18" t="s">
        <v>221</v>
      </c>
      <c r="I10" s="19">
        <v>1467</v>
      </c>
      <c r="J10" s="18" t="s">
        <v>32</v>
      </c>
      <c r="K10" s="18" t="s">
        <v>37</v>
      </c>
      <c r="L10" s="37">
        <v>26</v>
      </c>
      <c r="M10" s="20" t="s">
        <v>32</v>
      </c>
      <c r="N10" s="18" t="s">
        <v>67</v>
      </c>
    </row>
    <row r="11" spans="1:17" ht="15.75" customHeight="1">
      <c r="A11" s="5"/>
      <c r="B11" s="1" t="s">
        <v>66</v>
      </c>
      <c r="C11" s="93">
        <v>83751</v>
      </c>
      <c r="D11" s="18">
        <v>2026</v>
      </c>
      <c r="E11" s="18" t="s">
        <v>62</v>
      </c>
      <c r="F11" s="19">
        <v>7074</v>
      </c>
      <c r="G11" s="18" t="s">
        <v>32</v>
      </c>
      <c r="H11" s="18" t="s">
        <v>221</v>
      </c>
      <c r="I11" s="19">
        <v>851</v>
      </c>
      <c r="J11" s="18" t="s">
        <v>32</v>
      </c>
      <c r="K11" s="18" t="s">
        <v>67</v>
      </c>
      <c r="L11" s="20">
        <v>26.9</v>
      </c>
      <c r="M11" s="20" t="s">
        <v>234</v>
      </c>
      <c r="N11" s="18" t="s">
        <v>67</v>
      </c>
    </row>
    <row r="12" spans="1:17" ht="15.75" customHeight="1">
      <c r="A12" s="5"/>
      <c r="B12" s="1" t="s">
        <v>68</v>
      </c>
      <c r="C12" s="93">
        <v>1108</v>
      </c>
      <c r="D12" s="18">
        <v>2026</v>
      </c>
      <c r="E12" s="18" t="s">
        <v>62</v>
      </c>
      <c r="F12" s="19">
        <v>6852</v>
      </c>
      <c r="G12" s="18" t="s">
        <v>32</v>
      </c>
      <c r="H12" s="18" t="s">
        <v>221</v>
      </c>
      <c r="I12" s="19">
        <v>1397</v>
      </c>
      <c r="J12" s="18" t="s">
        <v>32</v>
      </c>
      <c r="K12" s="18" t="s">
        <v>37</v>
      </c>
      <c r="L12" s="20">
        <v>26.4</v>
      </c>
      <c r="M12" s="20" t="s">
        <v>234</v>
      </c>
      <c r="N12" s="18" t="s">
        <v>67</v>
      </c>
    </row>
    <row r="13" spans="1:17" ht="15.75" customHeight="1">
      <c r="A13" s="5"/>
      <c r="B13" s="1" t="s">
        <v>69</v>
      </c>
      <c r="C13" s="93">
        <v>367</v>
      </c>
      <c r="D13" s="18">
        <v>2026</v>
      </c>
      <c r="E13" s="18" t="s">
        <v>62</v>
      </c>
      <c r="F13" s="19">
        <v>8037</v>
      </c>
      <c r="G13" s="18" t="s">
        <v>32</v>
      </c>
      <c r="H13" s="18" t="s">
        <v>221</v>
      </c>
      <c r="I13" s="19">
        <v>660</v>
      </c>
      <c r="J13" s="18" t="s">
        <v>32</v>
      </c>
      <c r="K13" s="18" t="s">
        <v>49</v>
      </c>
      <c r="L13" s="20">
        <v>27.4</v>
      </c>
      <c r="M13" s="20" t="s">
        <v>234</v>
      </c>
      <c r="N13" s="18" t="s">
        <v>67</v>
      </c>
    </row>
    <row r="14" spans="1:17" ht="15.75" customHeight="1">
      <c r="A14" s="5"/>
      <c r="B14" s="1" t="s">
        <v>70</v>
      </c>
      <c r="C14" s="93">
        <v>2504</v>
      </c>
      <c r="D14" s="18">
        <v>2026</v>
      </c>
      <c r="E14" s="18" t="s">
        <v>62</v>
      </c>
      <c r="F14" s="19">
        <v>9365</v>
      </c>
      <c r="G14" s="18" t="s">
        <v>32</v>
      </c>
      <c r="H14" s="18" t="s">
        <v>221</v>
      </c>
      <c r="I14" s="19">
        <v>3071</v>
      </c>
      <c r="J14" s="18" t="s">
        <v>32</v>
      </c>
      <c r="K14" s="18" t="s">
        <v>71</v>
      </c>
      <c r="L14" s="20">
        <v>24.5</v>
      </c>
      <c r="M14" s="20" t="s">
        <v>234</v>
      </c>
      <c r="N14" s="18" t="s">
        <v>67</v>
      </c>
    </row>
    <row r="15" spans="1:17" ht="15.75" customHeight="1">
      <c r="A15" s="5"/>
      <c r="B15" s="1" t="s">
        <v>144</v>
      </c>
      <c r="C15" s="93">
        <v>53</v>
      </c>
      <c r="D15" s="18">
        <v>2026</v>
      </c>
      <c r="E15" s="18" t="s">
        <v>45</v>
      </c>
      <c r="F15" s="19">
        <v>6712</v>
      </c>
      <c r="G15" s="18" t="s">
        <v>32</v>
      </c>
      <c r="H15" s="18" t="s">
        <v>221</v>
      </c>
      <c r="I15" s="19">
        <v>424</v>
      </c>
      <c r="J15" s="18" t="s">
        <v>32</v>
      </c>
      <c r="K15" s="18" t="s">
        <v>49</v>
      </c>
      <c r="L15" s="20">
        <v>27.2</v>
      </c>
      <c r="M15" s="20" t="s">
        <v>234</v>
      </c>
      <c r="N15" s="18" t="s">
        <v>67</v>
      </c>
    </row>
    <row r="16" spans="1:17" ht="5.25" customHeight="1">
      <c r="A16" s="5"/>
      <c r="B16" s="1"/>
      <c r="C16" s="93"/>
      <c r="D16" s="18"/>
      <c r="E16" s="18"/>
      <c r="F16" s="19"/>
      <c r="G16" s="18"/>
      <c r="H16" s="18"/>
      <c r="I16" s="19"/>
      <c r="J16" s="18"/>
      <c r="K16" s="18"/>
      <c r="L16" s="19"/>
      <c r="M16" s="20"/>
      <c r="N16" s="18"/>
    </row>
    <row r="17" spans="2:14" s="3" customFormat="1" ht="3" customHeight="1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 t="e">
        <f t="array" ref="N17">INDEX(#REF!,MATCH($L$3&amp;$A17,#REF!&amp;#REF!,0))</f>
        <v>#REF!</v>
      </c>
    </row>
    <row r="18" spans="2:14" s="3" customFormat="1" ht="6.75" customHeight="1"/>
    <row r="19" spans="2:14" s="38" customFormat="1" ht="15" customHeight="1">
      <c r="B19" s="181" t="s">
        <v>72</v>
      </c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</row>
    <row r="20" spans="2:14" s="38" customFormat="1" ht="15" customHeight="1">
      <c r="B20" s="181" t="s">
        <v>136</v>
      </c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</row>
    <row r="21" spans="2:14" s="38" customFormat="1" ht="15" customHeight="1">
      <c r="B21" s="182" t="s">
        <v>224</v>
      </c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</row>
    <row r="22" spans="2:14" s="38" customFormat="1" ht="15" customHeight="1">
      <c r="B22" s="177" t="s">
        <v>145</v>
      </c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</row>
    <row r="23" spans="2:14" s="38" customFormat="1" ht="15" customHeight="1">
      <c r="B23" s="177" t="s">
        <v>223</v>
      </c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</row>
    <row r="24" spans="2:14" s="38" customFormat="1" ht="15" customHeight="1">
      <c r="B24" s="177" t="s">
        <v>235</v>
      </c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</row>
    <row r="25" spans="2:14" s="38" customFormat="1" ht="15" customHeight="1">
      <c r="B25" s="177" t="s">
        <v>239</v>
      </c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</row>
  </sheetData>
  <mergeCells count="13">
    <mergeCell ref="B25:N25"/>
    <mergeCell ref="B1:N1"/>
    <mergeCell ref="I4:K4"/>
    <mergeCell ref="L4:N4"/>
    <mergeCell ref="C4:E4"/>
    <mergeCell ref="F4:H4"/>
    <mergeCell ref="B22:N22"/>
    <mergeCell ref="B24:N24"/>
    <mergeCell ref="B19:N19"/>
    <mergeCell ref="B20:N20"/>
    <mergeCell ref="B2:N2"/>
    <mergeCell ref="B21:N21"/>
    <mergeCell ref="B23:N23"/>
  </mergeCells>
  <hyperlinks>
    <hyperlink ref="P2" location="Índice!A1" tooltip="(voltar ao índice)" display="(voltar ao índice)" xr:uid="{EFB859E3-F6BD-4A09-9E4A-67827B4C9EC8}"/>
  </hyperlinks>
  <printOptions horizontalCentered="1"/>
  <pageMargins left="0.27559055118110237" right="0.27559055118110237" top="0.6692913385826772" bottom="0.47244094488188981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4">
    <pageSetUpPr fitToPage="1"/>
  </sheetPr>
  <dimension ref="A1:AD44"/>
  <sheetViews>
    <sheetView showGridLines="0" showZeros="0" zoomScaleNormal="100" workbookViewId="0">
      <pane xSplit="2" ySplit="6" topLeftCell="C7" activePane="bottomRight" state="frozen"/>
      <selection activeCell="B1" sqref="B1:N1"/>
      <selection pane="topRight" activeCell="B1" sqref="B1:N1"/>
      <selection pane="bottomLeft" activeCell="B1" sqref="B1:N1"/>
      <selection pane="bottomRight" activeCell="AD2" sqref="AD2"/>
    </sheetView>
  </sheetViews>
  <sheetFormatPr defaultRowHeight="14.6"/>
  <cols>
    <col min="1" max="1" width="6.69140625" customWidth="1"/>
    <col min="2" max="2" width="16.69140625" customWidth="1"/>
    <col min="3" max="3" width="14.4609375" customWidth="1"/>
    <col min="4" max="4" width="7.4609375" customWidth="1"/>
    <col min="5" max="6" width="9.53515625" customWidth="1"/>
    <col min="7" max="7" width="8.53515625" customWidth="1"/>
    <col min="8" max="20" width="9.53515625" customWidth="1"/>
    <col min="21" max="21" width="7.23046875" customWidth="1"/>
    <col min="22" max="22" width="8.53515625" customWidth="1"/>
    <col min="23" max="23" width="9.53515625" customWidth="1"/>
    <col min="24" max="24" width="8.23046875" customWidth="1"/>
    <col min="25" max="26" width="9.53515625" customWidth="1"/>
    <col min="27" max="27" width="7.69140625" customWidth="1"/>
    <col min="28" max="28" width="9.53515625" customWidth="1"/>
    <col min="29" max="29" width="6.69140625" customWidth="1"/>
    <col min="30" max="30" width="14" bestFit="1" customWidth="1"/>
  </cols>
  <sheetData>
    <row r="1" spans="1:30">
      <c r="B1" s="172" t="s">
        <v>73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</row>
    <row r="2" spans="1:30"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D2" s="44" t="s">
        <v>228</v>
      </c>
    </row>
    <row r="3" spans="1:30"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spans="1:30" ht="20.25" customHeight="1">
      <c r="B4" s="183"/>
      <c r="C4" s="184" t="s">
        <v>74</v>
      </c>
      <c r="D4" s="185"/>
      <c r="E4" s="186"/>
      <c r="F4" s="184" t="s">
        <v>231</v>
      </c>
      <c r="G4" s="185"/>
      <c r="H4" s="186"/>
      <c r="I4" s="184" t="s">
        <v>279</v>
      </c>
      <c r="J4" s="185"/>
      <c r="K4" s="186"/>
      <c r="L4" s="184" t="s">
        <v>75</v>
      </c>
      <c r="M4" s="185"/>
      <c r="N4" s="186"/>
      <c r="O4" s="173" t="s">
        <v>76</v>
      </c>
      <c r="P4" s="174"/>
      <c r="Q4" s="174"/>
      <c r="R4" s="174"/>
      <c r="S4" s="174"/>
      <c r="T4" s="174"/>
      <c r="U4" s="174"/>
      <c r="V4" s="187"/>
      <c r="W4" s="184" t="s">
        <v>77</v>
      </c>
      <c r="X4" s="185"/>
      <c r="Y4" s="186"/>
      <c r="Z4" s="184" t="s">
        <v>78</v>
      </c>
      <c r="AA4" s="185"/>
      <c r="AB4" s="186"/>
      <c r="AC4" s="9"/>
    </row>
    <row r="5" spans="1:30" ht="21.75" customHeight="1">
      <c r="B5" s="183"/>
      <c r="C5" s="173"/>
      <c r="D5" s="174"/>
      <c r="E5" s="187"/>
      <c r="F5" s="173"/>
      <c r="G5" s="174"/>
      <c r="H5" s="187"/>
      <c r="I5" s="173"/>
      <c r="J5" s="174"/>
      <c r="K5" s="187"/>
      <c r="L5" s="173"/>
      <c r="M5" s="174"/>
      <c r="N5" s="187"/>
      <c r="O5" s="173" t="s">
        <v>79</v>
      </c>
      <c r="P5" s="174"/>
      <c r="Q5" s="173" t="s">
        <v>80</v>
      </c>
      <c r="R5" s="174"/>
      <c r="S5" s="178" t="s">
        <v>81</v>
      </c>
      <c r="T5" s="180"/>
      <c r="U5" s="188" t="s">
        <v>56</v>
      </c>
      <c r="V5" s="188" t="s">
        <v>57</v>
      </c>
      <c r="W5" s="173"/>
      <c r="X5" s="174"/>
      <c r="Y5" s="187"/>
      <c r="Z5" s="173"/>
      <c r="AA5" s="174"/>
      <c r="AB5" s="187"/>
      <c r="AC5" s="28"/>
    </row>
    <row r="6" spans="1:30" ht="33.75" customHeight="1">
      <c r="B6" s="183"/>
      <c r="C6" s="45" t="s">
        <v>82</v>
      </c>
      <c r="D6" s="45" t="s">
        <v>56</v>
      </c>
      <c r="E6" s="45" t="s">
        <v>57</v>
      </c>
      <c r="F6" s="45" t="s">
        <v>208</v>
      </c>
      <c r="G6" s="45" t="s">
        <v>56</v>
      </c>
      <c r="H6" s="45" t="s">
        <v>57</v>
      </c>
      <c r="I6" s="45" t="s">
        <v>208</v>
      </c>
      <c r="J6" s="45" t="s">
        <v>56</v>
      </c>
      <c r="K6" s="45" t="s">
        <v>57</v>
      </c>
      <c r="L6" s="45" t="s">
        <v>83</v>
      </c>
      <c r="M6" s="45" t="s">
        <v>56</v>
      </c>
      <c r="N6" s="45" t="s">
        <v>57</v>
      </c>
      <c r="O6" s="45" t="s">
        <v>82</v>
      </c>
      <c r="P6" s="45" t="s">
        <v>84</v>
      </c>
      <c r="Q6" s="45" t="s">
        <v>82</v>
      </c>
      <c r="R6" s="45" t="s">
        <v>84</v>
      </c>
      <c r="S6" s="45" t="s">
        <v>82</v>
      </c>
      <c r="T6" s="45" t="s">
        <v>84</v>
      </c>
      <c r="U6" s="189"/>
      <c r="V6" s="189"/>
      <c r="W6" s="45" t="s">
        <v>85</v>
      </c>
      <c r="X6" s="45" t="s">
        <v>56</v>
      </c>
      <c r="Y6" s="45" t="s">
        <v>57</v>
      </c>
      <c r="Z6" s="45" t="s">
        <v>82</v>
      </c>
      <c r="AA6" s="45" t="s">
        <v>56</v>
      </c>
      <c r="AB6" s="45" t="s">
        <v>57</v>
      </c>
      <c r="AC6" s="28"/>
    </row>
    <row r="7" spans="1:30" ht="4.5" customHeight="1">
      <c r="B7" s="41"/>
      <c r="C7" s="42"/>
      <c r="D7" s="42"/>
      <c r="E7" s="42"/>
      <c r="F7" s="85"/>
      <c r="G7" s="85"/>
      <c r="H7" s="85"/>
      <c r="I7" s="85"/>
      <c r="J7" s="85"/>
      <c r="K7" s="85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28"/>
    </row>
    <row r="8" spans="1:30">
      <c r="A8" s="5"/>
      <c r="B8" s="1" t="s">
        <v>86</v>
      </c>
      <c r="C8" s="29">
        <v>450646971</v>
      </c>
      <c r="D8" s="31">
        <v>2024</v>
      </c>
      <c r="E8" s="31" t="s">
        <v>62</v>
      </c>
      <c r="F8" s="36" t="s">
        <v>9</v>
      </c>
      <c r="G8" s="31" t="s">
        <v>9</v>
      </c>
      <c r="H8" s="31" t="s">
        <v>9</v>
      </c>
      <c r="I8" s="31" t="s">
        <v>9</v>
      </c>
      <c r="J8" s="31" t="s">
        <v>9</v>
      </c>
      <c r="K8" s="31" t="s">
        <v>9</v>
      </c>
      <c r="L8" s="107">
        <v>109.7</v>
      </c>
      <c r="M8" s="31">
        <v>2024</v>
      </c>
      <c r="N8" s="31" t="s">
        <v>62</v>
      </c>
      <c r="O8" s="29">
        <v>64776015</v>
      </c>
      <c r="P8" s="109">
        <f>+(O8/C8*100)</f>
        <v>14.374004302361104</v>
      </c>
      <c r="Q8" s="29">
        <v>286912339</v>
      </c>
      <c r="R8" s="109">
        <f>+(Q8/C8*100)</f>
        <v>63.666763001498126</v>
      </c>
      <c r="S8" s="29">
        <v>98958617</v>
      </c>
      <c r="T8" s="66">
        <f t="shared" ref="T8:T19" si="0">+(S8/C8*100)</f>
        <v>21.959232696140766</v>
      </c>
      <c r="U8" s="31">
        <v>2024</v>
      </c>
      <c r="V8" s="31" t="s">
        <v>62</v>
      </c>
      <c r="W8" s="111" t="s">
        <v>9</v>
      </c>
      <c r="X8" s="112" t="s">
        <v>9</v>
      </c>
      <c r="Y8" s="112" t="s">
        <v>9</v>
      </c>
      <c r="Z8" s="111" t="s">
        <v>9</v>
      </c>
      <c r="AA8" s="112" t="s">
        <v>9</v>
      </c>
      <c r="AB8" s="112" t="s">
        <v>9</v>
      </c>
      <c r="AC8" s="10"/>
      <c r="AD8" s="89">
        <f>+S8/C8-T8/100</f>
        <v>0</v>
      </c>
    </row>
    <row r="9" spans="1:30">
      <c r="A9" s="5"/>
      <c r="B9" s="1" t="s">
        <v>87</v>
      </c>
      <c r="C9" s="29">
        <v>10749635</v>
      </c>
      <c r="D9" s="31">
        <v>2024</v>
      </c>
      <c r="E9" s="31" t="s">
        <v>62</v>
      </c>
      <c r="F9" s="36">
        <v>-3.2</v>
      </c>
      <c r="G9" s="31">
        <v>2024</v>
      </c>
      <c r="H9" s="31" t="s">
        <v>62</v>
      </c>
      <c r="I9" s="36">
        <v>13.4</v>
      </c>
      <c r="J9" s="31">
        <v>2024</v>
      </c>
      <c r="K9" s="31" t="s">
        <v>62</v>
      </c>
      <c r="L9" s="107">
        <v>117.6</v>
      </c>
      <c r="M9" s="31">
        <v>2024</v>
      </c>
      <c r="N9" s="31" t="s">
        <v>62</v>
      </c>
      <c r="O9" s="29">
        <v>1359489</v>
      </c>
      <c r="P9" s="109">
        <f t="shared" ref="P9:P17" si="1">+(O9/C9*100)</f>
        <v>12.646838706616551</v>
      </c>
      <c r="Q9" s="29">
        <v>6774802</v>
      </c>
      <c r="R9" s="109">
        <f t="shared" ref="R9:R19" si="2">+(Q9/C9*100)</f>
        <v>63.023553822990266</v>
      </c>
      <c r="S9" s="29">
        <v>2615344</v>
      </c>
      <c r="T9" s="66">
        <f t="shared" si="0"/>
        <v>24.329607470393182</v>
      </c>
      <c r="U9" s="31">
        <v>2024</v>
      </c>
      <c r="V9" s="31" t="s">
        <v>62</v>
      </c>
      <c r="W9" s="111">
        <v>47.3</v>
      </c>
      <c r="X9" s="112">
        <v>2024</v>
      </c>
      <c r="Y9" s="112" t="s">
        <v>62</v>
      </c>
      <c r="Z9" s="115">
        <v>1.41</v>
      </c>
      <c r="AA9" s="112">
        <v>2024</v>
      </c>
      <c r="AB9" s="112" t="s">
        <v>62</v>
      </c>
      <c r="AC9" s="10"/>
      <c r="AD9" s="89">
        <f t="shared" ref="AD9:AD17" si="3">+S9/C9-T9/100</f>
        <v>0</v>
      </c>
    </row>
    <row r="10" spans="1:30">
      <c r="A10" s="5"/>
      <c r="B10" s="13" t="s">
        <v>61</v>
      </c>
      <c r="C10" s="19">
        <v>259440</v>
      </c>
      <c r="D10" s="31">
        <v>2024</v>
      </c>
      <c r="E10" s="18" t="s">
        <v>62</v>
      </c>
      <c r="F10" s="37">
        <v>-3</v>
      </c>
      <c r="G10" s="18">
        <v>2024</v>
      </c>
      <c r="H10" s="18" t="s">
        <v>62</v>
      </c>
      <c r="I10" s="37">
        <v>13.9</v>
      </c>
      <c r="J10" s="18">
        <v>2024</v>
      </c>
      <c r="K10" s="18" t="s">
        <v>62</v>
      </c>
      <c r="L10" s="108">
        <v>322.89999999999998</v>
      </c>
      <c r="M10" s="18">
        <v>2024</v>
      </c>
      <c r="N10" s="18" t="s">
        <v>62</v>
      </c>
      <c r="O10" s="19">
        <v>30970</v>
      </c>
      <c r="P10" s="58">
        <f t="shared" si="1"/>
        <v>11.937249460376195</v>
      </c>
      <c r="Q10" s="19">
        <v>173133</v>
      </c>
      <c r="R10" s="58">
        <f t="shared" si="2"/>
        <v>66.733348751156342</v>
      </c>
      <c r="S10" s="19">
        <v>55337</v>
      </c>
      <c r="T10" s="110">
        <f t="shared" si="0"/>
        <v>21.329401788467468</v>
      </c>
      <c r="U10" s="18">
        <v>2024</v>
      </c>
      <c r="V10" s="18" t="s">
        <v>62</v>
      </c>
      <c r="W10" s="113">
        <v>47.2</v>
      </c>
      <c r="X10" s="114">
        <v>2024</v>
      </c>
      <c r="Y10" s="114" t="s">
        <v>62</v>
      </c>
      <c r="Z10" s="117">
        <v>1.26</v>
      </c>
      <c r="AA10" s="114">
        <v>2024</v>
      </c>
      <c r="AB10" s="114" t="s">
        <v>62</v>
      </c>
      <c r="AC10" s="10"/>
      <c r="AD10" s="89">
        <f t="shared" si="3"/>
        <v>0</v>
      </c>
    </row>
    <row r="11" spans="1:30">
      <c r="A11" s="5"/>
      <c r="B11" s="13" t="s">
        <v>63</v>
      </c>
      <c r="C11" s="19">
        <v>241718</v>
      </c>
      <c r="D11" s="31">
        <v>2024</v>
      </c>
      <c r="E11" s="18" t="s">
        <v>62</v>
      </c>
      <c r="F11" s="37">
        <v>-2.4</v>
      </c>
      <c r="G11" s="18">
        <v>2024</v>
      </c>
      <c r="H11" s="18" t="s">
        <v>62</v>
      </c>
      <c r="I11" s="37">
        <v>5.3</v>
      </c>
      <c r="J11" s="18">
        <v>2024</v>
      </c>
      <c r="K11" s="18" t="s">
        <v>62</v>
      </c>
      <c r="L11" s="108">
        <v>104.8</v>
      </c>
      <c r="M11" s="18">
        <v>2024</v>
      </c>
      <c r="N11" s="18" t="s">
        <v>62</v>
      </c>
      <c r="O11" s="19">
        <v>33780</v>
      </c>
      <c r="P11" s="58">
        <f t="shared" si="1"/>
        <v>13.974962559676978</v>
      </c>
      <c r="Q11" s="19">
        <v>164684</v>
      </c>
      <c r="R11" s="58">
        <f t="shared" si="2"/>
        <v>68.130631562399159</v>
      </c>
      <c r="S11" s="19">
        <v>43254</v>
      </c>
      <c r="T11" s="110">
        <f t="shared" si="0"/>
        <v>17.894405877923862</v>
      </c>
      <c r="U11" s="18">
        <v>2024</v>
      </c>
      <c r="V11" s="18" t="s">
        <v>62</v>
      </c>
      <c r="W11" s="113">
        <v>43.5</v>
      </c>
      <c r="X11" s="114">
        <v>2024</v>
      </c>
      <c r="Y11" s="114" t="s">
        <v>62</v>
      </c>
      <c r="Z11" s="116">
        <v>1.23</v>
      </c>
      <c r="AA11" s="114">
        <v>2024</v>
      </c>
      <c r="AB11" s="114" t="s">
        <v>62</v>
      </c>
      <c r="AC11" s="10"/>
      <c r="AD11" s="89">
        <f t="shared" si="3"/>
        <v>0</v>
      </c>
    </row>
    <row r="12" spans="1:30">
      <c r="A12" s="5"/>
      <c r="B12" s="1" t="s">
        <v>88</v>
      </c>
      <c r="C12" s="29">
        <v>49128297</v>
      </c>
      <c r="D12" s="31">
        <v>2024</v>
      </c>
      <c r="E12" s="31" t="s">
        <v>62</v>
      </c>
      <c r="F12" s="36">
        <v>-2.4</v>
      </c>
      <c r="G12" s="31">
        <v>2024</v>
      </c>
      <c r="H12" s="31" t="s">
        <v>62</v>
      </c>
      <c r="I12" s="36">
        <v>12.8</v>
      </c>
      <c r="J12" s="31">
        <v>2024</v>
      </c>
      <c r="K12" s="31" t="s">
        <v>62</v>
      </c>
      <c r="L12" s="107">
        <v>97.2</v>
      </c>
      <c r="M12" s="31">
        <v>2024</v>
      </c>
      <c r="N12" s="31" t="s">
        <v>62</v>
      </c>
      <c r="O12" s="29">
        <v>6344063</v>
      </c>
      <c r="P12" s="109">
        <f t="shared" si="1"/>
        <v>12.913256488414406</v>
      </c>
      <c r="Q12" s="29">
        <v>32605609</v>
      </c>
      <c r="R12" s="109">
        <f t="shared" si="2"/>
        <v>66.368286692290596</v>
      </c>
      <c r="S12" s="29">
        <v>10178625</v>
      </c>
      <c r="T12" s="66">
        <f t="shared" si="0"/>
        <v>20.718456819294996</v>
      </c>
      <c r="U12" s="31">
        <v>2024</v>
      </c>
      <c r="V12" s="31" t="s">
        <v>62</v>
      </c>
      <c r="W12" s="111">
        <v>45.8</v>
      </c>
      <c r="X12" s="112">
        <v>2024</v>
      </c>
      <c r="Y12" s="112" t="s">
        <v>62</v>
      </c>
      <c r="Z12" s="115">
        <v>1.1000000000000001</v>
      </c>
      <c r="AA12" s="112">
        <v>2024</v>
      </c>
      <c r="AB12" s="112" t="s">
        <v>62</v>
      </c>
      <c r="AC12" s="10"/>
      <c r="AD12" s="89">
        <f t="shared" si="3"/>
        <v>0</v>
      </c>
    </row>
    <row r="13" spans="1:30">
      <c r="A13" s="5"/>
      <c r="B13" s="13" t="s">
        <v>64</v>
      </c>
      <c r="C13" s="19">
        <v>2258866</v>
      </c>
      <c r="D13" s="31">
        <v>2024</v>
      </c>
      <c r="E13" s="18" t="s">
        <v>62</v>
      </c>
      <c r="F13" s="37">
        <v>-2.6</v>
      </c>
      <c r="G13" s="18">
        <v>2024</v>
      </c>
      <c r="H13" s="18" t="s">
        <v>62</v>
      </c>
      <c r="I13" s="37">
        <v>11.5</v>
      </c>
      <c r="J13" s="18">
        <v>2024</v>
      </c>
      <c r="K13" s="18" t="s">
        <v>62</v>
      </c>
      <c r="L13" s="108">
        <v>303</v>
      </c>
      <c r="M13" s="18">
        <v>2024</v>
      </c>
      <c r="N13" s="18" t="s">
        <v>62</v>
      </c>
      <c r="O13" s="19">
        <v>252609</v>
      </c>
      <c r="P13" s="58">
        <f t="shared" si="1"/>
        <v>11.183000673789415</v>
      </c>
      <c r="Q13" s="19">
        <v>1595424</v>
      </c>
      <c r="R13" s="58">
        <f t="shared" si="2"/>
        <v>70.629422019721403</v>
      </c>
      <c r="S13" s="19">
        <v>410833</v>
      </c>
      <c r="T13" s="110">
        <f t="shared" si="0"/>
        <v>18.187577306489185</v>
      </c>
      <c r="U13" s="18">
        <v>2024</v>
      </c>
      <c r="V13" s="18" t="s">
        <v>62</v>
      </c>
      <c r="W13" s="113">
        <v>45.7</v>
      </c>
      <c r="X13" s="114">
        <v>2024</v>
      </c>
      <c r="Y13" s="114" t="s">
        <v>62</v>
      </c>
      <c r="Z13" s="116">
        <v>0.82</v>
      </c>
      <c r="AA13" s="114">
        <v>2024</v>
      </c>
      <c r="AB13" s="114" t="s">
        <v>62</v>
      </c>
      <c r="AC13" s="10"/>
      <c r="AD13" s="89">
        <f t="shared" si="3"/>
        <v>0</v>
      </c>
    </row>
    <row r="14" spans="1:30">
      <c r="A14" s="5"/>
      <c r="B14" s="1" t="s">
        <v>89</v>
      </c>
      <c r="C14" s="29">
        <v>68882600</v>
      </c>
      <c r="D14" s="31">
        <v>2024</v>
      </c>
      <c r="E14" s="31" t="s">
        <v>62</v>
      </c>
      <c r="F14" s="36">
        <v>0.3</v>
      </c>
      <c r="G14" s="31">
        <v>2024</v>
      </c>
      <c r="H14" s="31" t="s">
        <v>62</v>
      </c>
      <c r="I14" s="36">
        <v>2.8</v>
      </c>
      <c r="J14" s="31">
        <v>2024</v>
      </c>
      <c r="K14" s="31" t="s">
        <v>62</v>
      </c>
      <c r="L14" s="107">
        <v>108.5</v>
      </c>
      <c r="M14" s="31">
        <v>2024</v>
      </c>
      <c r="N14" s="31" t="s">
        <v>62</v>
      </c>
      <c r="O14" s="29">
        <v>11429305</v>
      </c>
      <c r="P14" s="109">
        <f t="shared" si="1"/>
        <v>16.592441342225758</v>
      </c>
      <c r="Q14" s="29">
        <v>42393765</v>
      </c>
      <c r="R14" s="109">
        <f t="shared" si="2"/>
        <v>61.544954749094835</v>
      </c>
      <c r="S14" s="29">
        <v>15059530</v>
      </c>
      <c r="T14" s="66">
        <f t="shared" si="0"/>
        <v>21.862603908679407</v>
      </c>
      <c r="U14" s="31">
        <v>2024</v>
      </c>
      <c r="V14" s="31" t="s">
        <v>62</v>
      </c>
      <c r="W14" s="111">
        <v>42.8</v>
      </c>
      <c r="X14" s="112">
        <v>2024</v>
      </c>
      <c r="Y14" s="112" t="s">
        <v>62</v>
      </c>
      <c r="Z14" s="115">
        <v>1.61</v>
      </c>
      <c r="AA14" s="112">
        <v>2024</v>
      </c>
      <c r="AB14" s="112" t="s">
        <v>62</v>
      </c>
      <c r="AC14" s="10"/>
      <c r="AD14" s="89">
        <f t="shared" si="3"/>
        <v>0</v>
      </c>
    </row>
    <row r="15" spans="1:30">
      <c r="A15" s="5"/>
      <c r="B15" s="13" t="s">
        <v>65</v>
      </c>
      <c r="C15" s="19">
        <v>413791</v>
      </c>
      <c r="D15" s="31">
        <v>2024</v>
      </c>
      <c r="E15" s="18" t="s">
        <v>62</v>
      </c>
      <c r="F15" s="37">
        <v>-0.1</v>
      </c>
      <c r="G15" s="18">
        <v>2024</v>
      </c>
      <c r="H15" s="18" t="s">
        <v>62</v>
      </c>
      <c r="I15" s="37">
        <v>-2.4</v>
      </c>
      <c r="J15" s="18">
        <v>2024</v>
      </c>
      <c r="K15" s="18" t="s">
        <v>62</v>
      </c>
      <c r="L15" s="108">
        <v>246.6</v>
      </c>
      <c r="M15" s="18">
        <v>2024</v>
      </c>
      <c r="N15" s="18" t="s">
        <v>62</v>
      </c>
      <c r="O15" s="19">
        <v>66262</v>
      </c>
      <c r="P15" s="58">
        <f t="shared" si="1"/>
        <v>16.013398068106845</v>
      </c>
      <c r="Q15" s="19">
        <v>249146</v>
      </c>
      <c r="R15" s="58">
        <f t="shared" si="2"/>
        <v>60.210589403829474</v>
      </c>
      <c r="S15" s="19">
        <v>98383</v>
      </c>
      <c r="T15" s="110">
        <f t="shared" si="0"/>
        <v>23.776012528063685</v>
      </c>
      <c r="U15" s="18">
        <v>2024</v>
      </c>
      <c r="V15" s="18" t="s">
        <v>62</v>
      </c>
      <c r="W15" s="113">
        <v>48.1</v>
      </c>
      <c r="X15" s="114">
        <v>2024</v>
      </c>
      <c r="Y15" s="114" t="s">
        <v>62</v>
      </c>
      <c r="Z15" s="116">
        <v>1.81</v>
      </c>
      <c r="AA15" s="114">
        <v>2024</v>
      </c>
      <c r="AB15" s="114" t="s">
        <v>62</v>
      </c>
      <c r="AC15" s="10"/>
      <c r="AD15" s="89">
        <f t="shared" si="3"/>
        <v>0</v>
      </c>
    </row>
    <row r="16" spans="1:30">
      <c r="A16" s="5"/>
      <c r="B16" s="13" t="s">
        <v>66</v>
      </c>
      <c r="C16" s="19">
        <v>297455</v>
      </c>
      <c r="D16" s="31">
        <v>2024</v>
      </c>
      <c r="E16" s="18" t="s">
        <v>62</v>
      </c>
      <c r="F16" s="37">
        <v>19.100000000000001</v>
      </c>
      <c r="G16" s="18">
        <v>2024</v>
      </c>
      <c r="H16" s="18" t="s">
        <v>62</v>
      </c>
      <c r="I16" s="37">
        <v>-14.7</v>
      </c>
      <c r="J16" s="18">
        <v>2024</v>
      </c>
      <c r="K16" s="18" t="s">
        <v>62</v>
      </c>
      <c r="L16" s="108">
        <v>3.6</v>
      </c>
      <c r="M16" s="18">
        <v>2024</v>
      </c>
      <c r="N16" s="18" t="s">
        <v>62</v>
      </c>
      <c r="O16" s="19">
        <v>90341</v>
      </c>
      <c r="P16" s="58">
        <f>+(O16/C16*100)</f>
        <v>30.371316669748367</v>
      </c>
      <c r="Q16" s="19">
        <v>184223</v>
      </c>
      <c r="R16" s="58">
        <f t="shared" si="2"/>
        <v>61.933065505706743</v>
      </c>
      <c r="S16" s="19">
        <v>22891</v>
      </c>
      <c r="T16" s="110">
        <f t="shared" si="0"/>
        <v>7.6956178245448896</v>
      </c>
      <c r="U16" s="18">
        <v>2024</v>
      </c>
      <c r="V16" s="18" t="s">
        <v>62</v>
      </c>
      <c r="W16" s="113">
        <v>27.4</v>
      </c>
      <c r="X16" s="114">
        <v>2024</v>
      </c>
      <c r="Y16" s="114" t="s">
        <v>62</v>
      </c>
      <c r="Z16" s="116">
        <v>3.11</v>
      </c>
      <c r="AA16" s="114">
        <v>2024</v>
      </c>
      <c r="AB16" s="114" t="s">
        <v>62</v>
      </c>
      <c r="AC16" s="10"/>
      <c r="AD16" s="89">
        <f t="shared" si="3"/>
        <v>0</v>
      </c>
    </row>
    <row r="17" spans="1:30">
      <c r="A17" s="5"/>
      <c r="B17" s="13" t="s">
        <v>68</v>
      </c>
      <c r="C17" s="19">
        <v>359419</v>
      </c>
      <c r="D17" s="31">
        <v>2024</v>
      </c>
      <c r="E17" s="18" t="s">
        <v>62</v>
      </c>
      <c r="F17" s="37">
        <v>-2.5</v>
      </c>
      <c r="G17" s="18">
        <v>2024</v>
      </c>
      <c r="H17" s="18" t="s">
        <v>62</v>
      </c>
      <c r="I17" s="37">
        <v>0.2</v>
      </c>
      <c r="J17" s="18">
        <v>2024</v>
      </c>
      <c r="K17" s="18" t="s">
        <v>62</v>
      </c>
      <c r="L17" s="108">
        <v>326.5</v>
      </c>
      <c r="M17" s="18">
        <v>2024</v>
      </c>
      <c r="N17" s="18" t="s">
        <v>62</v>
      </c>
      <c r="O17" s="19">
        <v>53360</v>
      </c>
      <c r="P17" s="58">
        <f t="shared" si="1"/>
        <v>14.846182310896197</v>
      </c>
      <c r="Q17" s="19">
        <v>213477</v>
      </c>
      <c r="R17" s="58">
        <f t="shared" si="2"/>
        <v>59.395023635367082</v>
      </c>
      <c r="S17" s="19">
        <v>92582</v>
      </c>
      <c r="T17" s="110">
        <f t="shared" si="0"/>
        <v>25.758794053736729</v>
      </c>
      <c r="U17" s="18">
        <v>2024</v>
      </c>
      <c r="V17" s="18" t="s">
        <v>62</v>
      </c>
      <c r="W17" s="113">
        <v>50.3</v>
      </c>
      <c r="X17" s="114">
        <v>2024</v>
      </c>
      <c r="Y17" s="114" t="s">
        <v>62</v>
      </c>
      <c r="Z17" s="116">
        <v>1.55</v>
      </c>
      <c r="AA17" s="114">
        <v>2024</v>
      </c>
      <c r="AB17" s="114" t="s">
        <v>62</v>
      </c>
      <c r="AC17" s="10"/>
      <c r="AD17" s="89">
        <f t="shared" si="3"/>
        <v>0</v>
      </c>
    </row>
    <row r="18" spans="1:30">
      <c r="A18" s="5"/>
      <c r="B18" s="13" t="s">
        <v>69</v>
      </c>
      <c r="C18" s="19">
        <v>329208</v>
      </c>
      <c r="D18" s="31">
        <v>2024</v>
      </c>
      <c r="E18" s="18" t="s">
        <v>62</v>
      </c>
      <c r="F18" s="37">
        <v>24.3</v>
      </c>
      <c r="G18" s="18">
        <v>2024</v>
      </c>
      <c r="H18" s="18" t="s">
        <v>62</v>
      </c>
      <c r="I18" s="37">
        <v>2</v>
      </c>
      <c r="J18" s="18">
        <v>2024</v>
      </c>
      <c r="K18" s="18" t="s">
        <v>62</v>
      </c>
      <c r="L18" s="108">
        <v>890.2</v>
      </c>
      <c r="M18" s="18">
        <v>2024</v>
      </c>
      <c r="N18" s="18" t="s">
        <v>62</v>
      </c>
      <c r="O18" s="19">
        <v>144065</v>
      </c>
      <c r="P18" s="58">
        <f>+(O18/C18*100)</f>
        <v>43.761087215377515</v>
      </c>
      <c r="Q18" s="19">
        <v>176342</v>
      </c>
      <c r="R18" s="58">
        <f t="shared" si="2"/>
        <v>53.565526961677726</v>
      </c>
      <c r="S18" s="19">
        <v>8801</v>
      </c>
      <c r="T18" s="110">
        <f t="shared" si="0"/>
        <v>2.6733858229447645</v>
      </c>
      <c r="U18" s="18">
        <v>2024</v>
      </c>
      <c r="V18" s="18" t="s">
        <v>62</v>
      </c>
      <c r="W18" s="113">
        <v>17.7</v>
      </c>
      <c r="X18" s="114">
        <v>2024</v>
      </c>
      <c r="Y18" s="114" t="s">
        <v>62</v>
      </c>
      <c r="Z18" s="116">
        <v>3.54</v>
      </c>
      <c r="AA18" s="114">
        <v>2024</v>
      </c>
      <c r="AB18" s="114" t="s">
        <v>62</v>
      </c>
      <c r="AC18" s="10"/>
      <c r="AD18" s="89"/>
    </row>
    <row r="19" spans="1:30" ht="15" customHeight="1">
      <c r="A19" s="5"/>
      <c r="B19" s="13" t="s">
        <v>70</v>
      </c>
      <c r="C19" s="19">
        <v>904180</v>
      </c>
      <c r="D19" s="31">
        <v>2024</v>
      </c>
      <c r="E19" s="18" t="s">
        <v>62</v>
      </c>
      <c r="F19" s="37">
        <v>6.6</v>
      </c>
      <c r="G19" s="18">
        <v>2024</v>
      </c>
      <c r="H19" s="18" t="s">
        <v>62</v>
      </c>
      <c r="I19" s="37">
        <v>0.6</v>
      </c>
      <c r="J19" s="18">
        <v>2024</v>
      </c>
      <c r="K19" s="18" t="s">
        <v>62</v>
      </c>
      <c r="L19" s="108">
        <v>363.6</v>
      </c>
      <c r="M19" s="18">
        <v>2024</v>
      </c>
      <c r="N19" s="18" t="s">
        <v>62</v>
      </c>
      <c r="O19" s="19">
        <v>186672</v>
      </c>
      <c r="P19" s="58">
        <f>+(O19/C19*100)</f>
        <v>20.645446703090091</v>
      </c>
      <c r="Q19" s="19">
        <v>575192</v>
      </c>
      <c r="R19" s="58">
        <f t="shared" si="2"/>
        <v>63.614766971178305</v>
      </c>
      <c r="S19" s="19">
        <v>142316</v>
      </c>
      <c r="T19" s="110">
        <f t="shared" si="0"/>
        <v>15.739786325731602</v>
      </c>
      <c r="U19" s="18">
        <v>2024</v>
      </c>
      <c r="V19" s="18" t="s">
        <v>62</v>
      </c>
      <c r="W19" s="113">
        <v>39.4</v>
      </c>
      <c r="X19" s="114">
        <v>2024</v>
      </c>
      <c r="Y19" s="114" t="s">
        <v>62</v>
      </c>
      <c r="Z19" s="116">
        <v>2.12</v>
      </c>
      <c r="AA19" s="114">
        <v>2024</v>
      </c>
      <c r="AB19" s="114" t="s">
        <v>62</v>
      </c>
      <c r="AC19" s="10"/>
      <c r="AD19" s="89"/>
    </row>
    <row r="20" spans="1:30" ht="5.25" customHeight="1">
      <c r="Z20" s="28"/>
      <c r="AD20" s="89"/>
    </row>
    <row r="21" spans="1:30" s="3" customFormat="1" ht="3" customHeight="1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 t="e">
        <f>SUMIFS(#REF!,#REF!,'Q5 - Mercado de Trabalho'!#REF!,#REF!,'Q5 - Mercado de Trabalho'!$X23)</f>
        <v>#REF!</v>
      </c>
      <c r="T21" s="4"/>
      <c r="U21" s="4"/>
      <c r="V21" s="4"/>
      <c r="W21" s="4"/>
      <c r="X21" s="4"/>
      <c r="Y21" s="4"/>
      <c r="Z21" s="4"/>
      <c r="AA21" s="4"/>
      <c r="AB21" s="4"/>
      <c r="AC21"/>
      <c r="AD21" s="89"/>
    </row>
    <row r="22" spans="1:30" s="3" customFormat="1" ht="6.75" customHeight="1">
      <c r="AC22"/>
      <c r="AD22" s="89"/>
    </row>
    <row r="23" spans="1:30" s="38" customFormat="1" ht="15" customHeight="1">
      <c r="B23" s="181" t="s">
        <v>72</v>
      </c>
      <c r="C23" s="181"/>
      <c r="D23" s="181"/>
      <c r="E23" s="181"/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</row>
    <row r="24" spans="1:30" s="38" customFormat="1" ht="15" customHeight="1">
      <c r="B24" s="190" t="s">
        <v>268</v>
      </c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</row>
    <row r="25" spans="1:30">
      <c r="Q25" s="86"/>
      <c r="R25" s="86"/>
      <c r="S25" s="86"/>
      <c r="T25" s="86"/>
      <c r="U25" s="86"/>
    </row>
    <row r="26" spans="1:30">
      <c r="O26" s="81">
        <f>C8-O8-Q8-S8</f>
        <v>0</v>
      </c>
      <c r="Q26" s="86"/>
      <c r="R26" s="86"/>
      <c r="S26" s="86"/>
      <c r="T26" s="86"/>
      <c r="U26" s="86"/>
    </row>
    <row r="27" spans="1:30">
      <c r="O27" s="103"/>
      <c r="Q27" s="86"/>
      <c r="R27" s="86"/>
      <c r="S27" s="86"/>
      <c r="T27" s="86"/>
      <c r="U27" s="86"/>
    </row>
    <row r="28" spans="1:30">
      <c r="O28" s="103"/>
      <c r="Q28" s="86"/>
      <c r="R28" s="86"/>
      <c r="S28" s="86"/>
      <c r="T28" s="86"/>
      <c r="U28" s="86"/>
    </row>
    <row r="29" spans="1:30">
      <c r="O29" s="103"/>
      <c r="Q29" s="86"/>
      <c r="R29" s="86"/>
      <c r="S29" s="162"/>
      <c r="T29" s="86"/>
      <c r="U29" s="86"/>
    </row>
    <row r="30" spans="1:30">
      <c r="O30" s="103"/>
      <c r="Q30" s="86"/>
      <c r="R30" s="86"/>
      <c r="S30" s="86"/>
      <c r="T30" s="86"/>
      <c r="U30" s="86"/>
    </row>
    <row r="31" spans="1:30">
      <c r="O31" s="103"/>
      <c r="Q31" s="86"/>
      <c r="R31" s="86"/>
      <c r="S31" s="86"/>
      <c r="T31" s="86"/>
      <c r="U31" s="86"/>
    </row>
    <row r="32" spans="1:30">
      <c r="D32" s="81"/>
      <c r="O32" s="103"/>
      <c r="Q32" s="86"/>
      <c r="R32" s="86"/>
      <c r="S32" s="86"/>
      <c r="T32" s="86"/>
      <c r="U32" s="86"/>
    </row>
    <row r="33" spans="3:21">
      <c r="O33" s="103"/>
      <c r="Q33" s="86"/>
      <c r="R33" s="86"/>
      <c r="S33" s="86"/>
      <c r="T33" s="86"/>
      <c r="U33" s="86"/>
    </row>
    <row r="34" spans="3:21">
      <c r="O34" s="103"/>
      <c r="Q34" s="86"/>
      <c r="R34" s="86"/>
      <c r="S34" s="86"/>
      <c r="T34" s="86"/>
      <c r="U34" s="86"/>
    </row>
    <row r="35" spans="3:21">
      <c r="O35" s="81"/>
      <c r="Q35" s="86"/>
      <c r="R35" s="86"/>
      <c r="S35" s="86"/>
      <c r="T35" s="86"/>
      <c r="U35" s="86"/>
    </row>
    <row r="36" spans="3:21">
      <c r="O36" s="81">
        <f>C18-O18-Q18-S18</f>
        <v>0</v>
      </c>
      <c r="Q36" s="86"/>
      <c r="R36" s="86"/>
      <c r="S36" s="86"/>
      <c r="T36" s="86"/>
      <c r="U36" s="86"/>
    </row>
    <row r="37" spans="3:21">
      <c r="O37" s="81">
        <f>C19-O19-Q19-S19</f>
        <v>0</v>
      </c>
      <c r="Q37" s="86"/>
      <c r="R37" s="86"/>
      <c r="S37" s="86"/>
      <c r="T37" s="86"/>
      <c r="U37" s="86"/>
    </row>
    <row r="38" spans="3:21">
      <c r="O38" s="81">
        <f>C20-O20-Q20-S20</f>
        <v>0</v>
      </c>
      <c r="Q38" s="86"/>
      <c r="R38" s="86"/>
      <c r="S38" s="86"/>
      <c r="T38" s="86"/>
      <c r="U38" s="86"/>
    </row>
    <row r="39" spans="3:21">
      <c r="O39" s="81"/>
      <c r="Q39" s="86"/>
      <c r="R39" s="86"/>
      <c r="S39" s="86"/>
      <c r="T39" s="86"/>
      <c r="U39" s="86"/>
    </row>
    <row r="40" spans="3:21">
      <c r="O40" s="81">
        <f>C22-O22-Q22-S22</f>
        <v>0</v>
      </c>
      <c r="Q40" s="86"/>
      <c r="R40" s="86"/>
      <c r="S40" s="86"/>
      <c r="T40" s="86"/>
      <c r="U40" s="86"/>
    </row>
    <row r="41" spans="3:21">
      <c r="O41" s="81">
        <f>C23-O23-Q23-S23</f>
        <v>0</v>
      </c>
    </row>
    <row r="42" spans="3:21">
      <c r="O42" s="81">
        <f>C24-O24-Q24-S24</f>
        <v>0</v>
      </c>
    </row>
    <row r="44" spans="3:21">
      <c r="C44" s="106"/>
      <c r="O44" s="81">
        <f t="shared" ref="O44" si="4">C25-O25-Q25-S25</f>
        <v>0</v>
      </c>
    </row>
  </sheetData>
  <mergeCells count="17">
    <mergeCell ref="B23:AB23"/>
    <mergeCell ref="B24:AB24"/>
    <mergeCell ref="B1:AB1"/>
    <mergeCell ref="O5:P5"/>
    <mergeCell ref="Q5:R5"/>
    <mergeCell ref="B4:B6"/>
    <mergeCell ref="C4:E5"/>
    <mergeCell ref="L4:N5"/>
    <mergeCell ref="O4:V4"/>
    <mergeCell ref="W4:Y5"/>
    <mergeCell ref="S5:T5"/>
    <mergeCell ref="U5:U6"/>
    <mergeCell ref="V5:V6"/>
    <mergeCell ref="F4:H5"/>
    <mergeCell ref="I4:K5"/>
    <mergeCell ref="Z4:AB5"/>
    <mergeCell ref="B2:AB2"/>
  </mergeCells>
  <hyperlinks>
    <hyperlink ref="AD2" location="Índice!A1" tooltip="(voltar ao índice)" display="(voltar ao índice)" xr:uid="{BDD5316C-883C-4AEB-B41E-81A959F2A161}"/>
  </hyperlinks>
  <printOptions horizontalCentered="1"/>
  <pageMargins left="0.27559055118110237" right="0.27559055118110237" top="0.6692913385826772" bottom="0.47244094488188981" header="0" footer="0"/>
  <pageSetup paperSize="9" scale="5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61E98-E8EE-4FB5-B974-78B726986CFC}">
  <sheetPr codeName="Folha12">
    <pageSetUpPr fitToPage="1"/>
  </sheetPr>
  <dimension ref="A1:U29"/>
  <sheetViews>
    <sheetView showGridLines="0" showZeros="0" zoomScaleNormal="100" workbookViewId="0">
      <selection activeCell="P2" sqref="P2"/>
    </sheetView>
  </sheetViews>
  <sheetFormatPr defaultRowHeight="14.6"/>
  <cols>
    <col min="1" max="1" width="6.69140625" customWidth="1"/>
    <col min="2" max="2" width="16.69140625" customWidth="1"/>
    <col min="3" max="3" width="9.4609375" customWidth="1"/>
    <col min="4" max="4" width="9.69140625" customWidth="1"/>
    <col min="5" max="5" width="10" customWidth="1"/>
    <col min="6" max="11" width="9.23046875" customWidth="1"/>
    <col min="14" max="14" width="9.23046875" customWidth="1"/>
    <col min="15" max="15" width="6.69140625" customWidth="1"/>
    <col min="16" max="16" width="14" bestFit="1" customWidth="1"/>
    <col min="17" max="17" width="7.69140625" customWidth="1"/>
  </cols>
  <sheetData>
    <row r="1" spans="1:21">
      <c r="B1" s="172" t="s">
        <v>90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</row>
    <row r="2" spans="1:21">
      <c r="C2" s="172"/>
      <c r="D2" s="172"/>
      <c r="E2" s="172"/>
      <c r="F2" s="172"/>
      <c r="G2" s="172"/>
      <c r="H2" s="172"/>
      <c r="I2" s="57"/>
      <c r="J2" s="57"/>
      <c r="K2" s="57"/>
      <c r="L2" s="27"/>
      <c r="M2" s="27"/>
      <c r="N2" s="27"/>
      <c r="P2" s="44" t="s">
        <v>228</v>
      </c>
    </row>
    <row r="3" spans="1:21">
      <c r="C3" s="9"/>
      <c r="F3" s="9"/>
      <c r="G3" s="9"/>
      <c r="H3" s="9"/>
      <c r="I3" s="9"/>
      <c r="J3" s="9"/>
      <c r="K3" s="9"/>
      <c r="O3" s="9"/>
      <c r="P3" s="9"/>
      <c r="Q3" s="9"/>
    </row>
    <row r="4" spans="1:21" ht="51" customHeight="1">
      <c r="B4" s="2"/>
      <c r="C4" s="173" t="s">
        <v>91</v>
      </c>
      <c r="D4" s="174"/>
      <c r="E4" s="187"/>
      <c r="F4" s="173" t="s">
        <v>92</v>
      </c>
      <c r="G4" s="174"/>
      <c r="H4" s="187"/>
      <c r="I4" s="173" t="s">
        <v>286</v>
      </c>
      <c r="J4" s="174"/>
      <c r="K4" s="187"/>
      <c r="L4" s="173" t="s">
        <v>93</v>
      </c>
      <c r="M4" s="174"/>
      <c r="N4" s="187"/>
    </row>
    <row r="5" spans="1:21" ht="24.75" customHeight="1">
      <c r="B5" s="7"/>
      <c r="C5" s="45" t="s">
        <v>84</v>
      </c>
      <c r="D5" s="45" t="s">
        <v>56</v>
      </c>
      <c r="E5" s="45" t="s">
        <v>57</v>
      </c>
      <c r="F5" s="45" t="s">
        <v>84</v>
      </c>
      <c r="G5" s="45" t="s">
        <v>56</v>
      </c>
      <c r="H5" s="45" t="s">
        <v>57</v>
      </c>
      <c r="I5" s="45" t="s">
        <v>84</v>
      </c>
      <c r="J5" s="45" t="s">
        <v>56</v>
      </c>
      <c r="K5" s="45" t="s">
        <v>57</v>
      </c>
      <c r="L5" s="45" t="s">
        <v>84</v>
      </c>
      <c r="M5" s="45" t="s">
        <v>56</v>
      </c>
      <c r="N5" s="45" t="s">
        <v>57</v>
      </c>
    </row>
    <row r="6" spans="1:21" ht="5.25" customHeight="1">
      <c r="B6" s="41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</row>
    <row r="7" spans="1:21" s="15" customFormat="1">
      <c r="A7" s="14"/>
      <c r="B7" s="1" t="s">
        <v>86</v>
      </c>
      <c r="C7" s="109">
        <v>45.7</v>
      </c>
      <c r="D7" s="31">
        <v>2025</v>
      </c>
      <c r="E7" s="31" t="s">
        <v>62</v>
      </c>
      <c r="F7" s="109">
        <v>9.1</v>
      </c>
      <c r="G7" s="31">
        <v>2025</v>
      </c>
      <c r="H7" s="31" t="s">
        <v>62</v>
      </c>
      <c r="I7" s="36">
        <v>19.8</v>
      </c>
      <c r="J7" s="31">
        <v>2025</v>
      </c>
      <c r="K7" s="31" t="s">
        <v>62</v>
      </c>
      <c r="L7" s="109">
        <v>9</v>
      </c>
      <c r="M7" s="31">
        <v>2025</v>
      </c>
      <c r="N7" s="31" t="s">
        <v>62</v>
      </c>
      <c r="R7" s="53"/>
      <c r="S7" s="53"/>
      <c r="T7" s="31"/>
      <c r="U7" s="31"/>
    </row>
    <row r="8" spans="1:21" s="15" customFormat="1" ht="15" customHeight="1">
      <c r="A8" s="14"/>
      <c r="B8" s="1" t="s">
        <v>87</v>
      </c>
      <c r="C8" s="109">
        <v>41.7</v>
      </c>
      <c r="D8" s="31">
        <v>2025</v>
      </c>
      <c r="E8" s="31" t="s">
        <v>62</v>
      </c>
      <c r="F8" s="109">
        <v>6.1</v>
      </c>
      <c r="G8" s="31">
        <v>2025</v>
      </c>
      <c r="H8" s="31" t="s">
        <v>62</v>
      </c>
      <c r="I8" s="36">
        <v>22.6</v>
      </c>
      <c r="J8" s="31">
        <v>2025</v>
      </c>
      <c r="K8" s="31" t="s">
        <v>62</v>
      </c>
      <c r="L8" s="109">
        <v>6.9</v>
      </c>
      <c r="M8" s="31">
        <v>2025</v>
      </c>
      <c r="N8" s="31" t="s">
        <v>62</v>
      </c>
    </row>
    <row r="9" spans="1:21">
      <c r="A9" s="5"/>
      <c r="B9" s="13" t="s">
        <v>61</v>
      </c>
      <c r="C9" s="110" t="s">
        <v>269</v>
      </c>
      <c r="D9" s="18">
        <v>2025</v>
      </c>
      <c r="E9" s="18" t="s">
        <v>62</v>
      </c>
      <c r="F9" s="144">
        <v>9</v>
      </c>
      <c r="G9" s="18">
        <v>2025</v>
      </c>
      <c r="H9" s="18" t="s">
        <v>39</v>
      </c>
      <c r="I9" s="37">
        <v>18.5</v>
      </c>
      <c r="J9" s="18">
        <v>2025</v>
      </c>
      <c r="K9" s="18" t="s">
        <v>39</v>
      </c>
      <c r="L9" s="110" t="s">
        <v>277</v>
      </c>
      <c r="M9" s="18">
        <v>2025</v>
      </c>
      <c r="N9" s="18" t="s">
        <v>39</v>
      </c>
    </row>
    <row r="10" spans="1:21">
      <c r="A10" s="5"/>
      <c r="B10" s="13" t="s">
        <v>63</v>
      </c>
      <c r="C10" s="110" t="s">
        <v>233</v>
      </c>
      <c r="D10" s="18">
        <v>2025</v>
      </c>
      <c r="E10" s="18" t="s">
        <v>62</v>
      </c>
      <c r="F10" s="110">
        <v>21.1</v>
      </c>
      <c r="G10" s="18">
        <v>2025</v>
      </c>
      <c r="H10" s="18" t="s">
        <v>62</v>
      </c>
      <c r="I10" s="37">
        <v>15</v>
      </c>
      <c r="J10" s="18">
        <v>2025</v>
      </c>
      <c r="K10" s="18" t="s">
        <v>62</v>
      </c>
      <c r="L10" s="110">
        <v>11.9</v>
      </c>
      <c r="M10" s="18">
        <v>2025</v>
      </c>
      <c r="N10" s="18" t="s">
        <v>62</v>
      </c>
    </row>
    <row r="11" spans="1:21" s="15" customFormat="1">
      <c r="A11" s="14"/>
      <c r="B11" s="1" t="s">
        <v>88</v>
      </c>
      <c r="C11" s="109">
        <v>51.4</v>
      </c>
      <c r="D11" s="31">
        <v>2025</v>
      </c>
      <c r="E11" s="31" t="s">
        <v>62</v>
      </c>
      <c r="F11" s="109">
        <v>12.8</v>
      </c>
      <c r="G11" s="31">
        <v>2025</v>
      </c>
      <c r="H11" s="31" t="s">
        <v>62</v>
      </c>
      <c r="I11" s="36">
        <v>22</v>
      </c>
      <c r="J11" s="31">
        <v>2025</v>
      </c>
      <c r="K11" s="31" t="s">
        <v>62</v>
      </c>
      <c r="L11" s="109">
        <v>9.4</v>
      </c>
      <c r="M11" s="31">
        <v>2025</v>
      </c>
      <c r="N11" s="31" t="s">
        <v>62</v>
      </c>
    </row>
    <row r="12" spans="1:21">
      <c r="A12" s="5"/>
      <c r="B12" s="13" t="s">
        <v>64</v>
      </c>
      <c r="C12" s="58">
        <v>41.6</v>
      </c>
      <c r="D12" s="18">
        <v>2025</v>
      </c>
      <c r="E12" s="18" t="s">
        <v>62</v>
      </c>
      <c r="F12" s="58">
        <v>15.9</v>
      </c>
      <c r="G12" s="18">
        <v>2025</v>
      </c>
      <c r="H12" s="18" t="s">
        <v>62</v>
      </c>
      <c r="I12" s="37">
        <v>18.5</v>
      </c>
      <c r="J12" s="18">
        <v>2025</v>
      </c>
      <c r="K12" s="18" t="s">
        <v>62</v>
      </c>
      <c r="L12" s="58">
        <v>12.4</v>
      </c>
      <c r="M12" s="18">
        <v>2025</v>
      </c>
      <c r="N12" s="18" t="s">
        <v>62</v>
      </c>
    </row>
    <row r="13" spans="1:21" s="15" customFormat="1">
      <c r="A13" s="14"/>
      <c r="B13" s="1" t="s">
        <v>89</v>
      </c>
      <c r="C13" s="109">
        <v>55</v>
      </c>
      <c r="D13" s="31">
        <v>2025</v>
      </c>
      <c r="E13" s="31" t="s">
        <v>62</v>
      </c>
      <c r="F13" s="109">
        <v>7</v>
      </c>
      <c r="G13" s="31">
        <v>2025</v>
      </c>
      <c r="H13" s="31" t="s">
        <v>62</v>
      </c>
      <c r="I13" s="36">
        <v>21.9</v>
      </c>
      <c r="J13" s="31">
        <v>2025</v>
      </c>
      <c r="K13" s="31" t="s">
        <v>62</v>
      </c>
      <c r="L13" s="109">
        <v>10.8</v>
      </c>
      <c r="M13" s="31">
        <v>2025</v>
      </c>
      <c r="N13" s="31" t="s">
        <v>62</v>
      </c>
    </row>
    <row r="14" spans="1:21">
      <c r="A14" s="5"/>
      <c r="B14" s="13" t="s">
        <v>65</v>
      </c>
      <c r="C14" s="58">
        <v>41.9</v>
      </c>
      <c r="D14" s="18">
        <v>2025</v>
      </c>
      <c r="E14" s="18" t="s">
        <v>62</v>
      </c>
      <c r="F14" s="58">
        <v>13</v>
      </c>
      <c r="G14" s="18">
        <v>2023</v>
      </c>
      <c r="H14" s="18" t="s">
        <v>62</v>
      </c>
      <c r="I14" s="37">
        <v>13.9</v>
      </c>
      <c r="J14" s="31">
        <v>2025</v>
      </c>
      <c r="K14" s="18" t="s">
        <v>62</v>
      </c>
      <c r="L14" s="58">
        <v>18</v>
      </c>
      <c r="M14" s="18">
        <v>2025</v>
      </c>
      <c r="N14" s="18" t="s">
        <v>62</v>
      </c>
    </row>
    <row r="15" spans="1:21">
      <c r="A15" s="5"/>
      <c r="B15" s="13" t="s">
        <v>66</v>
      </c>
      <c r="C15" s="110">
        <v>24.5</v>
      </c>
      <c r="D15" s="18">
        <v>2024</v>
      </c>
      <c r="E15" s="18" t="s">
        <v>62</v>
      </c>
      <c r="F15" s="110">
        <v>25.5</v>
      </c>
      <c r="G15" s="18">
        <v>2025</v>
      </c>
      <c r="H15" s="18" t="s">
        <v>62</v>
      </c>
      <c r="I15" s="37">
        <v>13.2</v>
      </c>
      <c r="J15" s="18">
        <v>2025</v>
      </c>
      <c r="K15" s="18" t="s">
        <v>62</v>
      </c>
      <c r="L15" s="110">
        <v>24.4</v>
      </c>
      <c r="M15" s="18">
        <v>2025</v>
      </c>
      <c r="N15" s="18" t="s">
        <v>62</v>
      </c>
    </row>
    <row r="16" spans="1:21">
      <c r="A16" s="5"/>
      <c r="B16" s="13" t="s">
        <v>68</v>
      </c>
      <c r="C16" s="58">
        <v>34</v>
      </c>
      <c r="D16" s="18">
        <v>2025</v>
      </c>
      <c r="E16" s="18" t="s">
        <v>62</v>
      </c>
      <c r="F16" s="58">
        <v>13</v>
      </c>
      <c r="G16" s="18">
        <v>2023</v>
      </c>
      <c r="H16" s="18" t="s">
        <v>62</v>
      </c>
      <c r="I16" s="37">
        <v>13.7</v>
      </c>
      <c r="J16" s="18">
        <v>2025</v>
      </c>
      <c r="K16" s="18" t="s">
        <v>62</v>
      </c>
      <c r="L16" s="58">
        <v>20</v>
      </c>
      <c r="M16" s="18">
        <v>2025</v>
      </c>
      <c r="N16" s="18" t="s">
        <v>62</v>
      </c>
      <c r="R16" s="54"/>
      <c r="S16" s="54"/>
      <c r="T16" s="18"/>
      <c r="U16" s="18"/>
    </row>
    <row r="17" spans="1:21">
      <c r="A17" s="5"/>
      <c r="B17" s="13" t="s">
        <v>69</v>
      </c>
      <c r="C17" s="110" t="s">
        <v>9</v>
      </c>
      <c r="D17" s="18" t="s">
        <v>9</v>
      </c>
      <c r="E17" s="18" t="s">
        <v>9</v>
      </c>
      <c r="F17" s="110" t="s">
        <v>9</v>
      </c>
      <c r="G17" s="18" t="s">
        <v>9</v>
      </c>
      <c r="H17" s="18" t="s">
        <v>9</v>
      </c>
      <c r="I17" s="18" t="s">
        <v>9</v>
      </c>
      <c r="J17" s="18" t="s">
        <v>9</v>
      </c>
      <c r="K17" s="18" t="s">
        <v>9</v>
      </c>
      <c r="L17" s="110" t="s">
        <v>9</v>
      </c>
      <c r="M17" s="18" t="s">
        <v>9</v>
      </c>
      <c r="N17" s="18" t="s">
        <v>9</v>
      </c>
      <c r="R17" s="55"/>
      <c r="S17" s="55"/>
      <c r="T17" s="18"/>
      <c r="U17" s="18"/>
    </row>
    <row r="18" spans="1:21">
      <c r="A18" s="5"/>
      <c r="B18" s="13" t="s">
        <v>70</v>
      </c>
      <c r="C18" s="110">
        <v>31.5</v>
      </c>
      <c r="D18" s="18">
        <v>2025</v>
      </c>
      <c r="E18" s="18" t="s">
        <v>62</v>
      </c>
      <c r="F18" s="110">
        <v>13.2</v>
      </c>
      <c r="G18" s="18">
        <v>2025</v>
      </c>
      <c r="H18" s="18" t="s">
        <v>62</v>
      </c>
      <c r="I18" s="37">
        <v>17.5</v>
      </c>
      <c r="J18" s="18">
        <v>2025</v>
      </c>
      <c r="K18" s="18" t="s">
        <v>62</v>
      </c>
      <c r="L18" s="110">
        <v>20.100000000000001</v>
      </c>
      <c r="M18" s="18">
        <v>2025</v>
      </c>
      <c r="N18" s="18" t="s">
        <v>62</v>
      </c>
      <c r="R18" s="54"/>
      <c r="S18" s="54"/>
      <c r="T18" s="18"/>
      <c r="U18" s="18"/>
    </row>
    <row r="19" spans="1:21" ht="5.25" customHeight="1"/>
    <row r="20" spans="1:21" s="3" customFormat="1" ht="3" customHeight="1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21" s="3" customFormat="1" ht="6.75" customHeight="1"/>
    <row r="22" spans="1:21" s="38" customFormat="1" ht="15" customHeight="1">
      <c r="B22" s="181" t="s">
        <v>72</v>
      </c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00"/>
      <c r="P22" s="100"/>
      <c r="Q22" s="100"/>
    </row>
    <row r="23" spans="1:21" s="38" customFormat="1" ht="15" customHeight="1">
      <c r="B23" s="181" t="s">
        <v>94</v>
      </c>
      <c r="C23" s="181"/>
      <c r="D23" s="181"/>
      <c r="E23" s="181"/>
      <c r="F23" s="181"/>
      <c r="G23" s="181"/>
      <c r="H23" s="181"/>
      <c r="I23" s="181"/>
      <c r="J23" s="181"/>
      <c r="K23" s="181"/>
      <c r="L23" s="181"/>
      <c r="M23" s="181"/>
      <c r="N23" s="181"/>
      <c r="O23" s="100"/>
      <c r="P23" s="100"/>
      <c r="Q23" s="100"/>
    </row>
    <row r="28" spans="1:21">
      <c r="C28" s="56"/>
    </row>
    <row r="29" spans="1:21">
      <c r="C29" s="56"/>
    </row>
  </sheetData>
  <mergeCells count="8">
    <mergeCell ref="B22:N22"/>
    <mergeCell ref="B23:N23"/>
    <mergeCell ref="B1:N1"/>
    <mergeCell ref="C2:H2"/>
    <mergeCell ref="L4:N4"/>
    <mergeCell ref="F4:H4"/>
    <mergeCell ref="C4:E4"/>
    <mergeCell ref="I4:K4"/>
  </mergeCells>
  <hyperlinks>
    <hyperlink ref="P2" location="Índice!A1" tooltip="(voltar ao índice)" display="(voltar ao índice)" xr:uid="{E5DB4F98-D817-4039-8B38-181CB59D168A}"/>
  </hyperlinks>
  <printOptions horizontalCentered="1"/>
  <pageMargins left="0.27559055118110237" right="0.27559055118110237" top="0.6692913385826772" bottom="0.47244094488188981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9">
    <pageSetUpPr fitToPage="1"/>
  </sheetPr>
  <dimension ref="A1:R22"/>
  <sheetViews>
    <sheetView showGridLines="0" showZeros="0" zoomScaleNormal="100" workbookViewId="0">
      <selection activeCell="R2" sqref="R2"/>
    </sheetView>
  </sheetViews>
  <sheetFormatPr defaultRowHeight="14.6"/>
  <cols>
    <col min="1" max="1" width="6.69140625" customWidth="1"/>
    <col min="2" max="2" width="16.69140625" customWidth="1"/>
    <col min="3" max="5" width="5.53515625" customWidth="1"/>
    <col min="6" max="6" width="7.69140625" customWidth="1"/>
    <col min="7" max="7" width="10.53515625" customWidth="1"/>
    <col min="8" max="8" width="8.69140625" customWidth="1"/>
    <col min="9" max="9" width="7" customWidth="1"/>
    <col min="10" max="10" width="10.53515625" customWidth="1"/>
    <col min="11" max="16" width="9.23046875" customWidth="1"/>
    <col min="17" max="17" width="6.69140625" customWidth="1"/>
    <col min="18" max="18" width="14" bestFit="1" customWidth="1"/>
  </cols>
  <sheetData>
    <row r="1" spans="1:18">
      <c r="B1" s="172" t="s">
        <v>95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</row>
    <row r="2" spans="1:18">
      <c r="K2" s="172"/>
      <c r="L2" s="172"/>
      <c r="M2" s="172"/>
      <c r="N2" s="172"/>
      <c r="O2" s="172"/>
      <c r="P2" s="172"/>
      <c r="R2" s="44" t="s">
        <v>228</v>
      </c>
    </row>
    <row r="3" spans="1:18">
      <c r="K3" s="9"/>
      <c r="L3" s="9"/>
      <c r="M3" s="9"/>
      <c r="N3" s="9"/>
      <c r="O3" s="9"/>
      <c r="P3" s="9"/>
    </row>
    <row r="4" spans="1:18" ht="33.75" customHeight="1">
      <c r="B4" s="2"/>
      <c r="C4" s="191" t="s">
        <v>212</v>
      </c>
      <c r="D4" s="192"/>
      <c r="E4" s="192"/>
      <c r="F4" s="192"/>
      <c r="G4" s="193"/>
      <c r="H4" s="191" t="s">
        <v>203</v>
      </c>
      <c r="I4" s="192"/>
      <c r="J4" s="193"/>
      <c r="K4" s="184" t="s">
        <v>96</v>
      </c>
      <c r="L4" s="185"/>
      <c r="M4" s="185"/>
      <c r="N4" s="173" t="s">
        <v>97</v>
      </c>
      <c r="O4" s="174"/>
      <c r="P4" s="187"/>
    </row>
    <row r="5" spans="1:18" ht="24.75" customHeight="1">
      <c r="B5" s="7"/>
      <c r="C5" s="45" t="s">
        <v>204</v>
      </c>
      <c r="D5" s="45" t="s">
        <v>205</v>
      </c>
      <c r="E5" s="45" t="s">
        <v>206</v>
      </c>
      <c r="F5" s="45" t="s">
        <v>56</v>
      </c>
      <c r="G5" s="45" t="s">
        <v>57</v>
      </c>
      <c r="H5" s="45" t="s">
        <v>208</v>
      </c>
      <c r="I5" s="45" t="s">
        <v>56</v>
      </c>
      <c r="J5" s="45" t="s">
        <v>57</v>
      </c>
      <c r="K5" s="45" t="s">
        <v>82</v>
      </c>
      <c r="L5" s="45" t="s">
        <v>56</v>
      </c>
      <c r="M5" s="45" t="s">
        <v>57</v>
      </c>
      <c r="N5" s="45" t="s">
        <v>82</v>
      </c>
      <c r="O5" s="45" t="s">
        <v>56</v>
      </c>
      <c r="P5" s="45" t="s">
        <v>57</v>
      </c>
    </row>
    <row r="6" spans="1:18" ht="5.25" customHeight="1">
      <c r="B6" s="41"/>
      <c r="C6" s="41"/>
      <c r="D6" s="41"/>
      <c r="E6" s="41"/>
      <c r="F6" s="41"/>
      <c r="G6" s="41"/>
      <c r="H6" s="41"/>
      <c r="I6" s="41"/>
      <c r="J6" s="41"/>
      <c r="K6" s="42"/>
      <c r="L6" s="42"/>
      <c r="M6" s="42"/>
      <c r="N6" s="42"/>
      <c r="O6" s="42"/>
      <c r="P6" s="42"/>
    </row>
    <row r="7" spans="1:18">
      <c r="A7" s="5"/>
      <c r="B7" s="1" t="s">
        <v>86</v>
      </c>
      <c r="C7" s="29" t="s">
        <v>9</v>
      </c>
      <c r="D7" s="31" t="s">
        <v>9</v>
      </c>
      <c r="E7" s="31" t="s">
        <v>9</v>
      </c>
      <c r="F7" s="31" t="s">
        <v>9</v>
      </c>
      <c r="G7" s="31" t="s">
        <v>9</v>
      </c>
      <c r="H7" s="36">
        <v>3.5</v>
      </c>
      <c r="I7" s="30">
        <v>2024</v>
      </c>
      <c r="J7" s="31" t="s">
        <v>62</v>
      </c>
      <c r="K7" s="29" t="s">
        <v>9</v>
      </c>
      <c r="L7" s="31" t="s">
        <v>9</v>
      </c>
      <c r="M7" s="31" t="s">
        <v>9</v>
      </c>
      <c r="N7" s="29" t="s">
        <v>9</v>
      </c>
      <c r="O7" s="31" t="s">
        <v>9</v>
      </c>
      <c r="P7" s="31" t="s">
        <v>9</v>
      </c>
    </row>
    <row r="8" spans="1:18">
      <c r="A8" s="5"/>
      <c r="B8" s="1" t="s">
        <v>87</v>
      </c>
      <c r="C8" s="36">
        <v>82.5</v>
      </c>
      <c r="D8" s="36">
        <v>79.7</v>
      </c>
      <c r="E8" s="36">
        <v>85.2</v>
      </c>
      <c r="F8" s="30">
        <v>2024</v>
      </c>
      <c r="G8" s="31" t="s">
        <v>62</v>
      </c>
      <c r="H8" s="36">
        <v>3</v>
      </c>
      <c r="I8" s="30">
        <v>2024</v>
      </c>
      <c r="J8" s="31" t="s">
        <v>62</v>
      </c>
      <c r="K8" s="29">
        <v>338</v>
      </c>
      <c r="L8" s="31">
        <v>2023</v>
      </c>
      <c r="M8" s="31" t="s">
        <v>62</v>
      </c>
      <c r="N8" s="29">
        <v>580.66</v>
      </c>
      <c r="O8" s="31">
        <v>2023</v>
      </c>
      <c r="P8" s="31" t="s">
        <v>62</v>
      </c>
    </row>
    <row r="9" spans="1:18">
      <c r="A9" s="5"/>
      <c r="B9" s="13" t="s">
        <v>61</v>
      </c>
      <c r="C9" s="37">
        <v>81.400000000000006</v>
      </c>
      <c r="D9" s="37">
        <v>78.5</v>
      </c>
      <c r="E9" s="37">
        <v>83.9</v>
      </c>
      <c r="F9" s="20">
        <v>2024</v>
      </c>
      <c r="G9" s="18" t="s">
        <v>62</v>
      </c>
      <c r="H9" s="37">
        <v>3.3</v>
      </c>
      <c r="I9" s="20">
        <v>2024</v>
      </c>
      <c r="J9" s="18" t="s">
        <v>62</v>
      </c>
      <c r="K9" s="19">
        <v>809.1</v>
      </c>
      <c r="L9" s="18">
        <v>2023</v>
      </c>
      <c r="M9" s="18" t="s">
        <v>62</v>
      </c>
      <c r="N9" s="19">
        <v>536.53</v>
      </c>
      <c r="O9" s="18">
        <v>2023</v>
      </c>
      <c r="P9" s="18" t="s">
        <v>62</v>
      </c>
      <c r="R9" s="87"/>
    </row>
    <row r="10" spans="1:18">
      <c r="A10" s="5"/>
      <c r="B10" s="13" t="s">
        <v>63</v>
      </c>
      <c r="C10" s="37">
        <v>79.099999999999994</v>
      </c>
      <c r="D10" s="37">
        <v>76</v>
      </c>
      <c r="E10" s="37">
        <v>82.3</v>
      </c>
      <c r="F10" s="20">
        <v>2024</v>
      </c>
      <c r="G10" s="18" t="s">
        <v>62</v>
      </c>
      <c r="H10" s="37">
        <v>4.8</v>
      </c>
      <c r="I10" s="20">
        <v>2024</v>
      </c>
      <c r="J10" s="18" t="s">
        <v>62</v>
      </c>
      <c r="K10" s="19">
        <v>675.88</v>
      </c>
      <c r="L10" s="18">
        <v>2023</v>
      </c>
      <c r="M10" s="18" t="s">
        <v>62</v>
      </c>
      <c r="N10" s="19">
        <v>404.03</v>
      </c>
      <c r="O10" s="18">
        <v>2023</v>
      </c>
      <c r="P10" s="18" t="s">
        <v>62</v>
      </c>
      <c r="R10" s="87"/>
    </row>
    <row r="11" spans="1:18">
      <c r="A11" s="5"/>
      <c r="B11" s="1" t="s">
        <v>88</v>
      </c>
      <c r="C11" s="36">
        <v>84</v>
      </c>
      <c r="D11" s="36">
        <v>81.400000000000006</v>
      </c>
      <c r="E11" s="36">
        <v>86.5</v>
      </c>
      <c r="F11" s="30">
        <v>2024</v>
      </c>
      <c r="G11" s="31" t="s">
        <v>62</v>
      </c>
      <c r="H11" s="36">
        <v>3</v>
      </c>
      <c r="I11" s="30">
        <v>2024</v>
      </c>
      <c r="J11" s="31" t="s">
        <v>62</v>
      </c>
      <c r="K11" s="29">
        <v>288.38</v>
      </c>
      <c r="L11" s="31">
        <v>2023</v>
      </c>
      <c r="M11" s="31" t="s">
        <v>62</v>
      </c>
      <c r="N11" s="29">
        <v>438.86</v>
      </c>
      <c r="O11" s="31">
        <v>2023</v>
      </c>
      <c r="P11" s="31" t="s">
        <v>62</v>
      </c>
      <c r="R11" s="87"/>
    </row>
    <row r="12" spans="1:18">
      <c r="A12" s="5"/>
      <c r="B12" s="13" t="s">
        <v>64</v>
      </c>
      <c r="C12" s="37">
        <v>82.9</v>
      </c>
      <c r="D12" s="37">
        <v>80.599999999999994</v>
      </c>
      <c r="E12" s="37">
        <v>85.2</v>
      </c>
      <c r="F12" s="20">
        <v>2024</v>
      </c>
      <c r="G12" s="18" t="s">
        <v>62</v>
      </c>
      <c r="H12" s="37">
        <v>3.1</v>
      </c>
      <c r="I12" s="20">
        <v>2024</v>
      </c>
      <c r="J12" s="18" t="s">
        <v>62</v>
      </c>
      <c r="K12" s="19">
        <v>289.73</v>
      </c>
      <c r="L12" s="18">
        <v>2023</v>
      </c>
      <c r="M12" s="18" t="s">
        <v>62</v>
      </c>
      <c r="N12" s="19">
        <v>453.66</v>
      </c>
      <c r="O12" s="18">
        <v>2023</v>
      </c>
      <c r="P12" s="18" t="s">
        <v>62</v>
      </c>
      <c r="R12" s="87"/>
    </row>
    <row r="13" spans="1:18">
      <c r="A13" s="5"/>
      <c r="B13" s="1" t="s">
        <v>89</v>
      </c>
      <c r="C13" s="36">
        <v>83</v>
      </c>
      <c r="D13" s="36">
        <v>80.2</v>
      </c>
      <c r="E13" s="36">
        <v>85.8</v>
      </c>
      <c r="F13" s="30">
        <v>2024</v>
      </c>
      <c r="G13" s="31" t="s">
        <v>62</v>
      </c>
      <c r="H13" s="36">
        <v>4.0999999999999996</v>
      </c>
      <c r="I13" s="30">
        <v>2024</v>
      </c>
      <c r="J13" s="31" t="s">
        <v>62</v>
      </c>
      <c r="K13" s="29">
        <v>540.22</v>
      </c>
      <c r="L13" s="31">
        <v>2023</v>
      </c>
      <c r="M13" s="31" t="s">
        <v>62</v>
      </c>
      <c r="N13" s="29">
        <v>389.6</v>
      </c>
      <c r="O13" s="31">
        <v>2023</v>
      </c>
      <c r="P13" s="31" t="s">
        <v>62</v>
      </c>
      <c r="R13" s="87"/>
    </row>
    <row r="14" spans="1:18">
      <c r="A14" s="5"/>
      <c r="B14" s="13" t="s">
        <v>65</v>
      </c>
      <c r="C14" s="37">
        <v>81.099999999999994</v>
      </c>
      <c r="D14" s="37">
        <v>77.599999999999994</v>
      </c>
      <c r="E14" s="37">
        <v>84.3</v>
      </c>
      <c r="F14" s="20">
        <v>2024</v>
      </c>
      <c r="G14" s="18" t="s">
        <v>62</v>
      </c>
      <c r="H14" s="37">
        <v>6.8</v>
      </c>
      <c r="I14" s="20">
        <v>2024</v>
      </c>
      <c r="J14" s="18" t="s">
        <v>62</v>
      </c>
      <c r="K14" s="19">
        <v>547.12</v>
      </c>
      <c r="L14" s="18">
        <v>2023</v>
      </c>
      <c r="M14" s="18" t="s">
        <v>62</v>
      </c>
      <c r="N14" s="19">
        <v>346.51</v>
      </c>
      <c r="O14" s="18">
        <v>2023</v>
      </c>
      <c r="P14" s="18" t="s">
        <v>62</v>
      </c>
      <c r="R14" s="87"/>
    </row>
    <row r="15" spans="1:18">
      <c r="A15" s="5"/>
      <c r="B15" s="13" t="s">
        <v>66</v>
      </c>
      <c r="C15" s="37">
        <v>80.099999999999994</v>
      </c>
      <c r="D15" s="37">
        <v>77.599999999999994</v>
      </c>
      <c r="E15" s="37">
        <v>82.7</v>
      </c>
      <c r="F15" s="20">
        <v>2024</v>
      </c>
      <c r="G15" s="18" t="s">
        <v>62</v>
      </c>
      <c r="H15" s="37">
        <v>9.9</v>
      </c>
      <c r="I15" s="20">
        <v>2024</v>
      </c>
      <c r="J15" s="18" t="s">
        <v>62</v>
      </c>
      <c r="K15" s="19">
        <v>326.52999999999997</v>
      </c>
      <c r="L15" s="18">
        <v>2023</v>
      </c>
      <c r="M15" s="18" t="s">
        <v>62</v>
      </c>
      <c r="N15" s="19">
        <v>254.35</v>
      </c>
      <c r="O15" s="18">
        <v>2023</v>
      </c>
      <c r="P15" s="18" t="s">
        <v>62</v>
      </c>
      <c r="R15" s="87"/>
    </row>
    <row r="16" spans="1:18">
      <c r="A16" s="5"/>
      <c r="B16" s="13" t="s">
        <v>68</v>
      </c>
      <c r="C16" s="37">
        <v>81.5</v>
      </c>
      <c r="D16" s="37">
        <v>77.400000000000006</v>
      </c>
      <c r="E16" s="37">
        <v>85.3</v>
      </c>
      <c r="F16" s="20">
        <v>2024</v>
      </c>
      <c r="G16" s="18" t="s">
        <v>62</v>
      </c>
      <c r="H16" s="37">
        <v>6.9</v>
      </c>
      <c r="I16" s="20">
        <v>2024</v>
      </c>
      <c r="J16" s="18" t="s">
        <v>62</v>
      </c>
      <c r="K16" s="19">
        <v>509.77</v>
      </c>
      <c r="L16" s="18">
        <v>2023</v>
      </c>
      <c r="M16" s="18" t="s">
        <v>62</v>
      </c>
      <c r="N16" s="19">
        <v>377.79</v>
      </c>
      <c r="O16" s="18">
        <v>2023</v>
      </c>
      <c r="P16" s="18" t="s">
        <v>62</v>
      </c>
      <c r="R16" s="87"/>
    </row>
    <row r="17" spans="1:18">
      <c r="A17" s="5"/>
      <c r="B17" s="13" t="s">
        <v>69</v>
      </c>
      <c r="C17" s="37">
        <v>74.5</v>
      </c>
      <c r="D17" s="37">
        <v>73</v>
      </c>
      <c r="E17" s="37">
        <v>76.3</v>
      </c>
      <c r="F17" s="20">
        <v>2024</v>
      </c>
      <c r="G17" s="18" t="s">
        <v>62</v>
      </c>
      <c r="H17" s="37">
        <v>10.6</v>
      </c>
      <c r="I17" s="20">
        <v>2024</v>
      </c>
      <c r="J17" s="18" t="s">
        <v>62</v>
      </c>
      <c r="K17" s="19">
        <v>147.19</v>
      </c>
      <c r="L17" s="18">
        <v>2023</v>
      </c>
      <c r="M17" s="18" t="s">
        <v>62</v>
      </c>
      <c r="N17" s="19">
        <v>83.11</v>
      </c>
      <c r="O17" s="18">
        <v>2023</v>
      </c>
      <c r="P17" s="18" t="s">
        <v>62</v>
      </c>
      <c r="R17" s="87"/>
    </row>
    <row r="18" spans="1:18">
      <c r="A18" s="5"/>
      <c r="B18" s="13" t="s">
        <v>70</v>
      </c>
      <c r="C18" s="37">
        <v>81.900000000000006</v>
      </c>
      <c r="D18" s="37">
        <v>78.599999999999994</v>
      </c>
      <c r="E18" s="37">
        <v>85.1</v>
      </c>
      <c r="F18" s="20">
        <v>2024</v>
      </c>
      <c r="G18" s="18" t="s">
        <v>62</v>
      </c>
      <c r="H18" s="37">
        <v>5.8</v>
      </c>
      <c r="I18" s="20">
        <v>2024</v>
      </c>
      <c r="J18" s="18" t="s">
        <v>62</v>
      </c>
      <c r="K18" s="19">
        <v>422.93</v>
      </c>
      <c r="L18" s="18">
        <v>2023</v>
      </c>
      <c r="M18" s="18" t="s">
        <v>62</v>
      </c>
      <c r="N18" s="19">
        <v>396.5</v>
      </c>
      <c r="O18" s="18">
        <v>2023</v>
      </c>
      <c r="P18" s="18" t="s">
        <v>62</v>
      </c>
      <c r="R18" s="87"/>
    </row>
    <row r="19" spans="1:18" ht="5.25" customHeight="1">
      <c r="M19">
        <v>0</v>
      </c>
      <c r="P19">
        <v>0</v>
      </c>
    </row>
    <row r="20" spans="1:18" s="3" customFormat="1" ht="3" customHeight="1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8" s="3" customFormat="1" ht="6" customHeight="1"/>
    <row r="22" spans="1:18" s="38" customFormat="1">
      <c r="B22" s="181" t="s">
        <v>72</v>
      </c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</row>
  </sheetData>
  <mergeCells count="7">
    <mergeCell ref="B1:P1"/>
    <mergeCell ref="B22:P22"/>
    <mergeCell ref="N4:P4"/>
    <mergeCell ref="K4:M4"/>
    <mergeCell ref="K2:P2"/>
    <mergeCell ref="C4:G4"/>
    <mergeCell ref="H4:J4"/>
  </mergeCells>
  <hyperlinks>
    <hyperlink ref="R2" location="Índice!A1" tooltip="(voltar ao índice)" display="(voltar ao índice)" xr:uid="{40881CCD-6EEA-412D-A6B0-8EA40A4621E1}"/>
  </hyperlinks>
  <printOptions horizontalCentered="1"/>
  <pageMargins left="0.27559055118110237" right="0.27559055118110237" top="0.6692913385826772" bottom="0.47244094488188981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6">
    <pageSetUpPr fitToPage="1"/>
  </sheetPr>
  <dimension ref="A1:Z25"/>
  <sheetViews>
    <sheetView showGridLines="0" showZeros="0" zoomScaleNormal="100" workbookViewId="0">
      <pane xSplit="2" ySplit="5" topLeftCell="C6" activePane="bottomRight" state="frozen"/>
      <selection activeCell="D28" sqref="D28"/>
      <selection pane="topRight" activeCell="D28" sqref="D28"/>
      <selection pane="bottomLeft" activeCell="D28" sqref="D28"/>
      <selection pane="bottomRight" activeCell="P3" sqref="P3"/>
    </sheetView>
  </sheetViews>
  <sheetFormatPr defaultRowHeight="14.6"/>
  <cols>
    <col min="1" max="1" width="6.69140625" customWidth="1"/>
    <col min="2" max="2" width="16.69140625" customWidth="1"/>
    <col min="3" max="14" width="14.23046875" customWidth="1"/>
    <col min="15" max="15" width="6.69140625" customWidth="1"/>
    <col min="21" max="21" width="6.69140625" customWidth="1"/>
    <col min="22" max="22" width="14" bestFit="1" customWidth="1"/>
    <col min="24" max="26" width="7.69140625" customWidth="1"/>
  </cols>
  <sheetData>
    <row r="1" spans="1:26">
      <c r="B1" s="172" t="s">
        <v>98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</row>
    <row r="2" spans="1:26"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</row>
    <row r="3" spans="1:26"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P3" s="44" t="s">
        <v>228</v>
      </c>
      <c r="X3" s="9"/>
      <c r="Y3" s="9"/>
      <c r="Z3" s="9"/>
    </row>
    <row r="4" spans="1:26" ht="33.75" customHeight="1">
      <c r="B4" s="2"/>
      <c r="C4" s="173" t="s">
        <v>99</v>
      </c>
      <c r="D4" s="174"/>
      <c r="E4" s="187"/>
      <c r="F4" s="173" t="s">
        <v>278</v>
      </c>
      <c r="G4" s="174"/>
      <c r="H4" s="187"/>
      <c r="I4" s="173" t="s">
        <v>288</v>
      </c>
      <c r="J4" s="174"/>
      <c r="K4" s="187"/>
      <c r="L4" s="173" t="s">
        <v>280</v>
      </c>
      <c r="M4" s="174"/>
      <c r="N4" s="187"/>
      <c r="X4" s="194"/>
      <c r="Y4" s="195"/>
      <c r="Z4" s="196"/>
    </row>
    <row r="5" spans="1:26" ht="24" customHeight="1">
      <c r="B5" s="7"/>
      <c r="C5" s="45" t="s">
        <v>84</v>
      </c>
      <c r="D5" s="45" t="s">
        <v>56</v>
      </c>
      <c r="E5" s="45" t="s">
        <v>57</v>
      </c>
      <c r="F5" s="45" t="s">
        <v>84</v>
      </c>
      <c r="G5" s="45" t="s">
        <v>56</v>
      </c>
      <c r="H5" s="45" t="s">
        <v>57</v>
      </c>
      <c r="I5" s="45" t="s">
        <v>84</v>
      </c>
      <c r="J5" s="45" t="s">
        <v>56</v>
      </c>
      <c r="K5" s="45" t="s">
        <v>57</v>
      </c>
      <c r="L5" s="45" t="s">
        <v>84</v>
      </c>
      <c r="M5" s="45" t="s">
        <v>56</v>
      </c>
      <c r="N5" s="45" t="s">
        <v>57</v>
      </c>
      <c r="X5" s="12"/>
      <c r="Y5" s="12"/>
      <c r="Z5" s="12"/>
    </row>
    <row r="6" spans="1:26" ht="5.25" customHeight="1">
      <c r="B6" s="41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X6" s="42"/>
      <c r="Y6" s="42"/>
      <c r="Z6" s="42"/>
    </row>
    <row r="7" spans="1:26" s="15" customFormat="1">
      <c r="A7" s="14"/>
      <c r="B7" s="1" t="s">
        <v>86</v>
      </c>
      <c r="C7" s="109">
        <v>6</v>
      </c>
      <c r="D7" s="31">
        <v>2025</v>
      </c>
      <c r="E7" s="31" t="s">
        <v>62</v>
      </c>
      <c r="F7" s="109">
        <v>76.099999999999994</v>
      </c>
      <c r="G7" s="31">
        <v>2025</v>
      </c>
      <c r="H7" s="31" t="s">
        <v>62</v>
      </c>
      <c r="I7" s="36">
        <v>86.8</v>
      </c>
      <c r="J7" s="31">
        <v>2025</v>
      </c>
      <c r="K7" s="31" t="s">
        <v>62</v>
      </c>
      <c r="L7" s="109">
        <v>15.2</v>
      </c>
      <c r="M7" s="31">
        <v>2025</v>
      </c>
      <c r="N7" s="31" t="s">
        <v>62</v>
      </c>
      <c r="X7" s="53"/>
      <c r="Y7" s="17"/>
      <c r="Z7" s="53"/>
    </row>
    <row r="8" spans="1:26" s="15" customFormat="1">
      <c r="A8" s="14"/>
      <c r="B8" s="1" t="s">
        <v>87</v>
      </c>
      <c r="C8" s="109">
        <v>6</v>
      </c>
      <c r="D8" s="31">
        <v>2025</v>
      </c>
      <c r="E8" s="31" t="s">
        <v>62</v>
      </c>
      <c r="F8" s="109">
        <v>79.599999999999994</v>
      </c>
      <c r="G8" s="31">
        <v>2025</v>
      </c>
      <c r="H8" s="31" t="s">
        <v>62</v>
      </c>
      <c r="I8" s="36">
        <v>87.8</v>
      </c>
      <c r="J8" s="31">
        <v>2025</v>
      </c>
      <c r="K8" s="31" t="s">
        <v>62</v>
      </c>
      <c r="L8" s="109">
        <v>19.5</v>
      </c>
      <c r="M8" s="31">
        <v>2025</v>
      </c>
      <c r="N8" s="31" t="s">
        <v>62</v>
      </c>
      <c r="X8" s="53"/>
      <c r="Y8" s="17"/>
      <c r="Z8" s="53"/>
    </row>
    <row r="9" spans="1:26">
      <c r="A9" s="5"/>
      <c r="B9" s="13" t="s">
        <v>61</v>
      </c>
      <c r="C9" s="110" t="s">
        <v>270</v>
      </c>
      <c r="D9" s="18">
        <v>2025</v>
      </c>
      <c r="E9" s="18" t="s">
        <v>62</v>
      </c>
      <c r="F9" s="58">
        <v>77.2</v>
      </c>
      <c r="G9" s="18">
        <v>2025</v>
      </c>
      <c r="H9" s="18" t="s">
        <v>62</v>
      </c>
      <c r="I9" s="37">
        <v>89.4</v>
      </c>
      <c r="J9" s="18">
        <v>2025</v>
      </c>
      <c r="K9" s="18" t="s">
        <v>62</v>
      </c>
      <c r="L9" s="110">
        <v>19.5</v>
      </c>
      <c r="M9" s="18">
        <v>2025</v>
      </c>
      <c r="N9" s="18" t="s">
        <v>272</v>
      </c>
      <c r="X9" s="54"/>
      <c r="Y9" s="10"/>
      <c r="Z9" s="54"/>
    </row>
    <row r="10" spans="1:26">
      <c r="A10" s="5"/>
      <c r="B10" s="13" t="s">
        <v>63</v>
      </c>
      <c r="C10" s="110" t="s">
        <v>271</v>
      </c>
      <c r="D10" s="18">
        <v>2025</v>
      </c>
      <c r="E10" s="18" t="s">
        <v>62</v>
      </c>
      <c r="F10" s="58">
        <v>76.7</v>
      </c>
      <c r="G10" s="18">
        <v>2025</v>
      </c>
      <c r="H10" s="18" t="s">
        <v>62</v>
      </c>
      <c r="I10" s="37">
        <v>92.2</v>
      </c>
      <c r="J10" s="18">
        <v>2025</v>
      </c>
      <c r="K10" s="18" t="s">
        <v>62</v>
      </c>
      <c r="L10" s="110">
        <v>17.5</v>
      </c>
      <c r="M10" s="18">
        <v>2025</v>
      </c>
      <c r="N10" s="18" t="s">
        <v>274</v>
      </c>
      <c r="X10" s="54"/>
      <c r="Y10" s="10"/>
      <c r="Z10" s="55"/>
    </row>
    <row r="11" spans="1:26" s="15" customFormat="1">
      <c r="A11" s="14"/>
      <c r="B11" s="1" t="s">
        <v>88</v>
      </c>
      <c r="C11" s="109">
        <v>10.5</v>
      </c>
      <c r="D11" s="31">
        <v>2025</v>
      </c>
      <c r="E11" s="31" t="s">
        <v>62</v>
      </c>
      <c r="F11" s="109">
        <v>72.400000000000006</v>
      </c>
      <c r="G11" s="31">
        <v>2025</v>
      </c>
      <c r="H11" s="31" t="s">
        <v>62</v>
      </c>
      <c r="I11" s="36">
        <v>83.2</v>
      </c>
      <c r="J11" s="31">
        <v>2025</v>
      </c>
      <c r="K11" s="31" t="s">
        <v>62</v>
      </c>
      <c r="L11" s="109">
        <v>24.9</v>
      </c>
      <c r="M11" s="31">
        <v>2025</v>
      </c>
      <c r="N11" s="31" t="s">
        <v>62</v>
      </c>
      <c r="U11"/>
      <c r="X11" s="53"/>
      <c r="Y11" s="17"/>
      <c r="Z11" s="53"/>
    </row>
    <row r="12" spans="1:26">
      <c r="A12" s="5"/>
      <c r="B12" s="13" t="s">
        <v>64</v>
      </c>
      <c r="C12" s="58">
        <v>13.5</v>
      </c>
      <c r="D12" s="18">
        <v>2025</v>
      </c>
      <c r="E12" s="18" t="s">
        <v>62</v>
      </c>
      <c r="F12" s="58">
        <v>67.7</v>
      </c>
      <c r="G12" s="18">
        <v>2025</v>
      </c>
      <c r="H12" s="18" t="s">
        <v>62</v>
      </c>
      <c r="I12" s="37">
        <v>79.900000000000006</v>
      </c>
      <c r="J12" s="18">
        <v>2025</v>
      </c>
      <c r="K12" s="18" t="s">
        <v>62</v>
      </c>
      <c r="L12" s="58">
        <v>29.5</v>
      </c>
      <c r="M12" s="18">
        <v>2025</v>
      </c>
      <c r="N12" s="18" t="s">
        <v>62</v>
      </c>
      <c r="X12" s="54"/>
      <c r="Y12" s="10"/>
      <c r="Z12" s="54"/>
    </row>
    <row r="13" spans="1:26" s="15" customFormat="1">
      <c r="A13" s="14"/>
      <c r="B13" s="1" t="s">
        <v>89</v>
      </c>
      <c r="C13" s="109">
        <v>7.7</v>
      </c>
      <c r="D13" s="31">
        <v>2025</v>
      </c>
      <c r="E13" s="31" t="s">
        <v>62</v>
      </c>
      <c r="F13" s="109">
        <v>75.5</v>
      </c>
      <c r="G13" s="31">
        <v>2025</v>
      </c>
      <c r="H13" s="31" t="s">
        <v>62</v>
      </c>
      <c r="I13" s="36">
        <v>85.9</v>
      </c>
      <c r="J13" s="31">
        <v>2025</v>
      </c>
      <c r="K13" s="31" t="s">
        <v>62</v>
      </c>
      <c r="L13" s="109">
        <v>19.7</v>
      </c>
      <c r="M13" s="31">
        <v>2025</v>
      </c>
      <c r="N13" s="31" t="s">
        <v>62</v>
      </c>
      <c r="U13"/>
      <c r="X13" s="53"/>
      <c r="Y13" s="17"/>
      <c r="Z13" s="53"/>
    </row>
    <row r="14" spans="1:26">
      <c r="A14" s="5"/>
      <c r="B14" s="13" t="s">
        <v>65</v>
      </c>
      <c r="C14" s="58">
        <v>16.600000000000001</v>
      </c>
      <c r="D14" s="18">
        <v>2025</v>
      </c>
      <c r="E14" s="18" t="s">
        <v>62</v>
      </c>
      <c r="F14" s="58">
        <v>61.2</v>
      </c>
      <c r="G14" s="18">
        <v>2025</v>
      </c>
      <c r="H14" s="18" t="s">
        <v>62</v>
      </c>
      <c r="I14" s="37">
        <v>82.8</v>
      </c>
      <c r="J14" s="18">
        <v>2025</v>
      </c>
      <c r="K14" s="18" t="s">
        <v>62</v>
      </c>
      <c r="L14" s="58">
        <v>37.700000000000003</v>
      </c>
      <c r="M14" s="18">
        <v>2025</v>
      </c>
      <c r="N14" s="18" t="s">
        <v>62</v>
      </c>
      <c r="X14" s="54"/>
      <c r="Y14" s="10"/>
      <c r="Z14" s="54"/>
    </row>
    <row r="15" spans="1:26">
      <c r="A15" s="5"/>
      <c r="B15" s="13" t="s">
        <v>66</v>
      </c>
      <c r="C15" s="58">
        <v>16.899999999999999</v>
      </c>
      <c r="D15" s="18">
        <v>2025</v>
      </c>
      <c r="E15" s="18" t="s">
        <v>62</v>
      </c>
      <c r="F15" s="58">
        <v>50</v>
      </c>
      <c r="G15" s="18">
        <v>2025</v>
      </c>
      <c r="H15" s="18" t="s">
        <v>62</v>
      </c>
      <c r="I15" s="37">
        <v>82.9</v>
      </c>
      <c r="J15" s="18">
        <v>2025</v>
      </c>
      <c r="K15" s="18" t="s">
        <v>62</v>
      </c>
      <c r="L15" s="58">
        <v>33.6</v>
      </c>
      <c r="M15" s="18">
        <v>2025</v>
      </c>
      <c r="N15" s="18" t="s">
        <v>62</v>
      </c>
      <c r="X15" s="54"/>
      <c r="Y15" s="10"/>
      <c r="Z15" s="54"/>
    </row>
    <row r="16" spans="1:26">
      <c r="A16" s="5"/>
      <c r="B16" s="13" t="s">
        <v>68</v>
      </c>
      <c r="C16" s="58">
        <v>13.4</v>
      </c>
      <c r="D16" s="18">
        <v>2025</v>
      </c>
      <c r="E16" s="18" t="s">
        <v>62</v>
      </c>
      <c r="F16" s="58">
        <v>67.400000000000006</v>
      </c>
      <c r="G16" s="18">
        <v>2025</v>
      </c>
      <c r="H16" s="18" t="s">
        <v>62</v>
      </c>
      <c r="I16" s="37">
        <v>81.7</v>
      </c>
      <c r="J16" s="18">
        <v>2025</v>
      </c>
      <c r="K16" s="18" t="s">
        <v>62</v>
      </c>
      <c r="L16" s="58">
        <v>45</v>
      </c>
      <c r="M16" s="18">
        <v>2025</v>
      </c>
      <c r="N16" s="18" t="s">
        <v>62</v>
      </c>
      <c r="X16" s="54"/>
      <c r="Y16" s="10"/>
      <c r="Z16" s="54"/>
    </row>
    <row r="17" spans="1:26">
      <c r="A17" s="5"/>
      <c r="B17" s="13" t="s">
        <v>69</v>
      </c>
      <c r="C17" s="110" t="s">
        <v>9</v>
      </c>
      <c r="D17" s="18" t="s">
        <v>9</v>
      </c>
      <c r="E17" s="18" t="s">
        <v>9</v>
      </c>
      <c r="F17" s="110" t="s">
        <v>9</v>
      </c>
      <c r="G17" s="18" t="s">
        <v>9</v>
      </c>
      <c r="H17" s="18" t="s">
        <v>9</v>
      </c>
      <c r="I17" s="18" t="s">
        <v>9</v>
      </c>
      <c r="J17" s="18" t="s">
        <v>9</v>
      </c>
      <c r="K17" s="18" t="s">
        <v>9</v>
      </c>
      <c r="L17" s="110" t="s">
        <v>9</v>
      </c>
      <c r="M17" s="18" t="s">
        <v>9</v>
      </c>
      <c r="N17" s="18" t="s">
        <v>9</v>
      </c>
      <c r="X17" s="54"/>
      <c r="Y17" s="10"/>
      <c r="Z17" s="54"/>
    </row>
    <row r="18" spans="1:26">
      <c r="A18" s="5"/>
      <c r="B18" s="13" t="s">
        <v>70</v>
      </c>
      <c r="C18" s="58">
        <v>16.3</v>
      </c>
      <c r="D18" s="18">
        <v>2025</v>
      </c>
      <c r="E18" s="18" t="s">
        <v>62</v>
      </c>
      <c r="F18" s="58">
        <v>59.4</v>
      </c>
      <c r="G18" s="18">
        <v>2025</v>
      </c>
      <c r="H18" s="18" t="s">
        <v>62</v>
      </c>
      <c r="I18" s="37">
        <v>84</v>
      </c>
      <c r="J18" s="18">
        <v>2025</v>
      </c>
      <c r="K18" s="18" t="s">
        <v>62</v>
      </c>
      <c r="L18" s="58">
        <v>33.9</v>
      </c>
      <c r="M18" s="18">
        <v>2025</v>
      </c>
      <c r="N18" s="18" t="s">
        <v>62</v>
      </c>
      <c r="X18" s="54"/>
      <c r="Y18" s="10"/>
      <c r="Z18" s="54"/>
    </row>
    <row r="19" spans="1:26" ht="5.25" customHeight="1"/>
    <row r="20" spans="1:26" s="3" customFormat="1" ht="3" customHeight="1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U20"/>
    </row>
    <row r="21" spans="1:26" s="3" customFormat="1" ht="6.75" customHeight="1">
      <c r="U21"/>
    </row>
    <row r="22" spans="1:26" s="96" customFormat="1" ht="15" customHeight="1">
      <c r="B22" s="181" t="s">
        <v>72</v>
      </c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U22" s="100"/>
      <c r="V22" s="100"/>
      <c r="W22" s="100"/>
    </row>
    <row r="23" spans="1:26" s="96" customFormat="1" ht="15" customHeight="1">
      <c r="B23" s="181" t="s">
        <v>267</v>
      </c>
      <c r="C23" s="181"/>
      <c r="D23" s="181"/>
      <c r="E23" s="181"/>
      <c r="F23" s="181"/>
      <c r="G23" s="181"/>
      <c r="H23" s="181"/>
      <c r="I23" s="181"/>
      <c r="J23" s="181"/>
      <c r="K23" s="181"/>
      <c r="L23" s="181"/>
      <c r="M23" s="181"/>
      <c r="N23" s="181"/>
      <c r="U23" s="100"/>
      <c r="V23" s="100"/>
      <c r="W23" s="100"/>
    </row>
    <row r="24" spans="1:26" s="96" customFormat="1" ht="15" customHeight="1">
      <c r="B24" s="177" t="s">
        <v>273</v>
      </c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U24" s="101"/>
      <c r="V24" s="101"/>
      <c r="W24" s="101"/>
    </row>
    <row r="25" spans="1:26" s="96" customFormat="1" ht="15" customHeight="1">
      <c r="B25" s="177" t="s">
        <v>275</v>
      </c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U25" s="98"/>
      <c r="V25" s="98"/>
      <c r="W25" s="98"/>
    </row>
  </sheetData>
  <mergeCells count="11">
    <mergeCell ref="B25:N25"/>
    <mergeCell ref="X4:Z4"/>
    <mergeCell ref="L4:N4"/>
    <mergeCell ref="C2:N2"/>
    <mergeCell ref="B1:N1"/>
    <mergeCell ref="C4:E4"/>
    <mergeCell ref="F4:H4"/>
    <mergeCell ref="B22:N22"/>
    <mergeCell ref="B23:N23"/>
    <mergeCell ref="B24:N24"/>
    <mergeCell ref="I4:K4"/>
  </mergeCells>
  <hyperlinks>
    <hyperlink ref="P3" location="Índice!A1" tooltip="(voltar ao índice)" display="(voltar ao índice)" xr:uid="{A018A697-2C8E-42B6-9088-6E0364A7FA31}"/>
  </hyperlinks>
  <printOptions horizontalCentered="1"/>
  <pageMargins left="0.27559055118110237" right="0.27559055118110237" top="0.6692913385826772" bottom="0.47244094488188981" header="0" footer="0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82374-AD0F-4528-B0CE-2692AB618113}">
  <sheetPr codeName="Folha13">
    <pageSetUpPr fitToPage="1"/>
  </sheetPr>
  <dimension ref="A1:Y25"/>
  <sheetViews>
    <sheetView showGridLines="0" showZeros="0" zoomScaleNormal="100" workbookViewId="0">
      <pane xSplit="2" ySplit="5" topLeftCell="C6" activePane="bottomRight" state="frozen"/>
      <selection activeCell="D28" sqref="D28"/>
      <selection pane="topRight" activeCell="D28" sqref="D28"/>
      <selection pane="bottomLeft" activeCell="D28" sqref="D28"/>
      <selection pane="bottomRight" activeCell="Y2" sqref="Y2"/>
    </sheetView>
  </sheetViews>
  <sheetFormatPr defaultRowHeight="14.6"/>
  <cols>
    <col min="1" max="1" width="6.69140625" customWidth="1"/>
    <col min="2" max="2" width="16.69140625" customWidth="1"/>
    <col min="3" max="7" width="9.23046875" customWidth="1"/>
    <col min="8" max="8" width="10" customWidth="1"/>
    <col min="9" max="9" width="6.69140625" customWidth="1"/>
    <col min="10" max="10" width="9.23046875" customWidth="1"/>
    <col min="11" max="11" width="8.23046875" customWidth="1"/>
    <col min="12" max="13" width="8.69140625" customWidth="1"/>
    <col min="14" max="14" width="10.23046875" customWidth="1"/>
    <col min="15" max="15" width="6.69140625" customWidth="1"/>
    <col min="16" max="16" width="8.69140625" customWidth="1"/>
    <col min="18" max="18" width="6.69140625" customWidth="1"/>
    <col min="19" max="19" width="8.69140625" customWidth="1"/>
    <col min="21" max="21" width="6.69140625" customWidth="1"/>
    <col min="22" max="22" width="8.69140625" customWidth="1"/>
    <col min="24" max="24" width="6.69140625" customWidth="1"/>
  </cols>
  <sheetData>
    <row r="1" spans="1:25">
      <c r="B1" s="172" t="s">
        <v>291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</row>
    <row r="2" spans="1:25">
      <c r="C2" s="172"/>
      <c r="D2" s="172"/>
      <c r="E2" s="172"/>
      <c r="F2" s="172"/>
      <c r="G2" s="172"/>
      <c r="H2" s="172"/>
      <c r="X2" s="44"/>
      <c r="Y2" s="44" t="s">
        <v>228</v>
      </c>
    </row>
    <row r="3" spans="1:25">
      <c r="C3" s="9"/>
      <c r="D3" s="9"/>
      <c r="E3" s="9"/>
      <c r="I3" s="9"/>
      <c r="J3" s="9"/>
      <c r="K3" s="9"/>
      <c r="L3" s="9"/>
      <c r="M3" s="9"/>
      <c r="N3" s="9"/>
    </row>
    <row r="4" spans="1:25" ht="33.75" customHeight="1">
      <c r="B4" s="2"/>
      <c r="C4" s="173" t="s">
        <v>100</v>
      </c>
      <c r="D4" s="174"/>
      <c r="E4" s="174"/>
      <c r="F4" s="173" t="s">
        <v>101</v>
      </c>
      <c r="G4" s="174"/>
      <c r="H4" s="174"/>
      <c r="I4" s="173" t="s">
        <v>226</v>
      </c>
      <c r="J4" s="174"/>
      <c r="K4" s="174"/>
      <c r="L4" s="173" t="s">
        <v>230</v>
      </c>
      <c r="M4" s="174"/>
      <c r="N4" s="174"/>
      <c r="O4" s="173" t="s">
        <v>240</v>
      </c>
      <c r="P4" s="174"/>
      <c r="Q4" s="174"/>
      <c r="R4" s="173" t="s">
        <v>281</v>
      </c>
      <c r="S4" s="174"/>
      <c r="T4" s="174"/>
      <c r="U4" s="173" t="s">
        <v>282</v>
      </c>
      <c r="V4" s="174"/>
      <c r="W4" s="174"/>
    </row>
    <row r="5" spans="1:25" ht="24.75" customHeight="1">
      <c r="B5" s="7"/>
      <c r="C5" s="45" t="s">
        <v>84</v>
      </c>
      <c r="D5" s="45" t="s">
        <v>56</v>
      </c>
      <c r="E5" s="45" t="s">
        <v>57</v>
      </c>
      <c r="F5" s="45" t="s">
        <v>84</v>
      </c>
      <c r="G5" s="52" t="s">
        <v>56</v>
      </c>
      <c r="H5" s="52" t="s">
        <v>57</v>
      </c>
      <c r="I5" s="45" t="s">
        <v>84</v>
      </c>
      <c r="J5" s="45" t="s">
        <v>56</v>
      </c>
      <c r="K5" s="47" t="s">
        <v>57</v>
      </c>
      <c r="L5" s="45" t="s">
        <v>84</v>
      </c>
      <c r="M5" s="45" t="s">
        <v>56</v>
      </c>
      <c r="N5" s="47" t="s">
        <v>57</v>
      </c>
      <c r="O5" s="45" t="s">
        <v>84</v>
      </c>
      <c r="P5" s="45" t="s">
        <v>56</v>
      </c>
      <c r="Q5" s="47" t="s">
        <v>57</v>
      </c>
      <c r="R5" s="45" t="s">
        <v>84</v>
      </c>
      <c r="S5" s="45" t="s">
        <v>56</v>
      </c>
      <c r="T5" s="47" t="s">
        <v>57</v>
      </c>
      <c r="U5" s="45" t="s">
        <v>84</v>
      </c>
      <c r="V5" s="45" t="s">
        <v>56</v>
      </c>
      <c r="W5" s="47" t="s">
        <v>57</v>
      </c>
    </row>
    <row r="6" spans="1:25" ht="5.25" customHeight="1">
      <c r="B6" s="41"/>
      <c r="C6" s="46"/>
      <c r="D6" s="46"/>
      <c r="E6" s="46"/>
      <c r="F6" s="16"/>
      <c r="G6" s="17"/>
      <c r="H6" s="17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</row>
    <row r="7" spans="1:25" s="15" customFormat="1">
      <c r="A7" s="14"/>
      <c r="B7" s="1" t="s">
        <v>86</v>
      </c>
      <c r="C7" s="118">
        <v>16.3</v>
      </c>
      <c r="D7" s="31">
        <v>2024</v>
      </c>
      <c r="E7" s="31" t="s">
        <v>62</v>
      </c>
      <c r="F7" s="36">
        <v>20.9</v>
      </c>
      <c r="G7" s="31">
        <v>2025</v>
      </c>
      <c r="H7" s="31" t="s">
        <v>62</v>
      </c>
      <c r="I7" s="123">
        <v>6.3</v>
      </c>
      <c r="J7" s="31">
        <v>2025</v>
      </c>
      <c r="K7" s="31" t="s">
        <v>62</v>
      </c>
      <c r="L7" s="123">
        <v>7.9</v>
      </c>
      <c r="M7" s="31">
        <v>2024</v>
      </c>
      <c r="N7" s="31" t="s">
        <v>62</v>
      </c>
      <c r="O7" s="123">
        <v>4.5999999999999996</v>
      </c>
      <c r="P7" s="31">
        <v>2024</v>
      </c>
      <c r="Q7" s="31" t="s">
        <v>62</v>
      </c>
      <c r="R7" s="123">
        <v>8.5</v>
      </c>
      <c r="S7" s="31">
        <v>2025</v>
      </c>
      <c r="T7" s="31" t="s">
        <v>62</v>
      </c>
      <c r="U7" s="123">
        <v>8.8000000000000007</v>
      </c>
      <c r="V7" s="31">
        <v>2025</v>
      </c>
      <c r="W7" s="31" t="s">
        <v>62</v>
      </c>
      <c r="X7" s="31"/>
      <c r="Y7" s="31"/>
    </row>
    <row r="8" spans="1:25" s="15" customFormat="1">
      <c r="A8" s="14"/>
      <c r="B8" s="1" t="s">
        <v>87</v>
      </c>
      <c r="C8" s="118">
        <v>15.4</v>
      </c>
      <c r="D8" s="31">
        <v>2024</v>
      </c>
      <c r="E8" s="31" t="s">
        <v>62</v>
      </c>
      <c r="F8" s="36">
        <v>18.600000000000001</v>
      </c>
      <c r="G8" s="31">
        <v>2025</v>
      </c>
      <c r="H8" s="31" t="s">
        <v>62</v>
      </c>
      <c r="I8" s="118">
        <v>4.3</v>
      </c>
      <c r="J8" s="31">
        <v>2025</v>
      </c>
      <c r="K8" s="31" t="s">
        <v>62</v>
      </c>
      <c r="L8" s="118">
        <v>4.9000000000000004</v>
      </c>
      <c r="M8" s="31">
        <v>2024</v>
      </c>
      <c r="N8" s="31" t="s">
        <v>62</v>
      </c>
      <c r="O8" s="118">
        <v>4.9000000000000004</v>
      </c>
      <c r="P8" s="31">
        <v>2024</v>
      </c>
      <c r="Q8" s="31" t="s">
        <v>62</v>
      </c>
      <c r="R8" s="118">
        <v>1.9</v>
      </c>
      <c r="S8" s="31">
        <v>2025</v>
      </c>
      <c r="T8" s="31" t="s">
        <v>62</v>
      </c>
      <c r="U8" s="118">
        <v>15.6</v>
      </c>
      <c r="V8" s="31">
        <v>2025</v>
      </c>
      <c r="W8" s="31" t="s">
        <v>62</v>
      </c>
      <c r="X8" s="31"/>
      <c r="Y8" s="36"/>
    </row>
    <row r="9" spans="1:25">
      <c r="A9" s="5"/>
      <c r="B9" s="13" t="s">
        <v>61</v>
      </c>
      <c r="C9" s="119">
        <v>16.600000000000001</v>
      </c>
      <c r="D9" s="18">
        <v>2024</v>
      </c>
      <c r="E9" s="18" t="s">
        <v>62</v>
      </c>
      <c r="F9" s="37">
        <v>20.5</v>
      </c>
      <c r="G9" s="18">
        <v>2025</v>
      </c>
      <c r="H9" s="18" t="s">
        <v>62</v>
      </c>
      <c r="I9" s="119">
        <v>5</v>
      </c>
      <c r="J9" s="18">
        <v>2025</v>
      </c>
      <c r="K9" s="18" t="s">
        <v>62</v>
      </c>
      <c r="L9" s="119">
        <v>6.2</v>
      </c>
      <c r="M9" s="18">
        <v>2024</v>
      </c>
      <c r="N9" s="18" t="s">
        <v>62</v>
      </c>
      <c r="O9" s="119">
        <v>4.5999999999999996</v>
      </c>
      <c r="P9" s="18">
        <v>2024</v>
      </c>
      <c r="Q9" s="18" t="s">
        <v>62</v>
      </c>
      <c r="R9" s="119">
        <v>4.4000000000000004</v>
      </c>
      <c r="S9" s="18">
        <v>2025</v>
      </c>
      <c r="T9" s="18" t="s">
        <v>62</v>
      </c>
      <c r="U9" s="119">
        <v>19.7</v>
      </c>
      <c r="V9" s="18">
        <v>2025</v>
      </c>
      <c r="W9" s="18" t="s">
        <v>62</v>
      </c>
      <c r="Y9" s="18"/>
    </row>
    <row r="10" spans="1:25">
      <c r="A10" s="5"/>
      <c r="B10" s="13" t="s">
        <v>63</v>
      </c>
      <c r="C10" s="119">
        <v>17.3</v>
      </c>
      <c r="D10" s="18">
        <v>2024</v>
      </c>
      <c r="E10" s="18" t="s">
        <v>62</v>
      </c>
      <c r="F10" s="37">
        <v>21.6</v>
      </c>
      <c r="G10" s="18">
        <v>2025</v>
      </c>
      <c r="H10" s="18" t="s">
        <v>62</v>
      </c>
      <c r="I10" s="119">
        <v>6.7</v>
      </c>
      <c r="J10" s="18">
        <v>2025</v>
      </c>
      <c r="K10" s="18" t="s">
        <v>62</v>
      </c>
      <c r="L10" s="119">
        <v>5.5</v>
      </c>
      <c r="M10" s="18">
        <v>2024</v>
      </c>
      <c r="N10" s="18" t="s">
        <v>62</v>
      </c>
      <c r="O10" s="119">
        <v>5</v>
      </c>
      <c r="P10" s="18">
        <v>2024</v>
      </c>
      <c r="Q10" s="18" t="s">
        <v>62</v>
      </c>
      <c r="R10" s="119">
        <v>7.7</v>
      </c>
      <c r="S10" s="18">
        <v>2025</v>
      </c>
      <c r="T10" s="18" t="s">
        <v>62</v>
      </c>
      <c r="U10" s="119">
        <v>21.4</v>
      </c>
      <c r="V10" s="18">
        <v>2025</v>
      </c>
      <c r="W10" s="18" t="s">
        <v>62</v>
      </c>
      <c r="X10" s="18"/>
      <c r="Y10" s="37"/>
    </row>
    <row r="11" spans="1:25" s="15" customFormat="1">
      <c r="A11" s="14"/>
      <c r="B11" s="1" t="s">
        <v>88</v>
      </c>
      <c r="C11" s="118">
        <v>19.5</v>
      </c>
      <c r="D11" s="31">
        <v>2024</v>
      </c>
      <c r="E11" s="31" t="s">
        <v>62</v>
      </c>
      <c r="F11" s="36">
        <v>25.7</v>
      </c>
      <c r="G11" s="31">
        <v>2025</v>
      </c>
      <c r="H11" s="31" t="s">
        <v>62</v>
      </c>
      <c r="I11" s="118">
        <v>8.1</v>
      </c>
      <c r="J11" s="31">
        <v>2025</v>
      </c>
      <c r="K11" s="31" t="s">
        <v>62</v>
      </c>
      <c r="L11" s="118">
        <v>8</v>
      </c>
      <c r="M11" s="31">
        <v>2024</v>
      </c>
      <c r="N11" s="31" t="s">
        <v>62</v>
      </c>
      <c r="O11" s="118">
        <v>5.2</v>
      </c>
      <c r="P11" s="31">
        <v>2024</v>
      </c>
      <c r="Q11" s="31" t="s">
        <v>62</v>
      </c>
      <c r="R11" s="118">
        <v>5.3</v>
      </c>
      <c r="S11" s="31">
        <v>2025</v>
      </c>
      <c r="T11" s="31" t="s">
        <v>62</v>
      </c>
      <c r="U11" s="118">
        <v>15.9</v>
      </c>
      <c r="V11" s="31">
        <v>2025</v>
      </c>
      <c r="W11" s="31" t="s">
        <v>62</v>
      </c>
      <c r="X11" s="31"/>
      <c r="Y11" s="36"/>
    </row>
    <row r="12" spans="1:25">
      <c r="A12" s="5"/>
      <c r="B12" s="13" t="s">
        <v>64</v>
      </c>
      <c r="C12" s="119">
        <v>22.9</v>
      </c>
      <c r="D12" s="18">
        <v>2024</v>
      </c>
      <c r="E12" s="18" t="s">
        <v>62</v>
      </c>
      <c r="F12" s="37">
        <v>31.2</v>
      </c>
      <c r="G12" s="18">
        <v>2025</v>
      </c>
      <c r="H12" s="18" t="s">
        <v>62</v>
      </c>
      <c r="I12" s="119">
        <v>9.3000000000000007</v>
      </c>
      <c r="J12" s="18">
        <v>2025</v>
      </c>
      <c r="K12" s="18" t="s">
        <v>62</v>
      </c>
      <c r="L12" s="119">
        <v>11.6</v>
      </c>
      <c r="M12" s="18">
        <v>2024</v>
      </c>
      <c r="N12" s="18" t="s">
        <v>62</v>
      </c>
      <c r="O12" s="119">
        <v>5</v>
      </c>
      <c r="P12" s="18">
        <v>2024</v>
      </c>
      <c r="Q12" s="18" t="s">
        <v>62</v>
      </c>
      <c r="R12" s="119">
        <v>9</v>
      </c>
      <c r="S12" s="18">
        <v>2025</v>
      </c>
      <c r="T12" s="18" t="s">
        <v>62</v>
      </c>
      <c r="U12" s="119">
        <v>18.899999999999999</v>
      </c>
      <c r="V12" s="18">
        <v>2025</v>
      </c>
      <c r="W12" s="18" t="s">
        <v>62</v>
      </c>
      <c r="X12" s="18"/>
      <c r="Y12" s="37"/>
    </row>
    <row r="13" spans="1:25" s="15" customFormat="1">
      <c r="A13" s="14"/>
      <c r="B13" s="1" t="s">
        <v>89</v>
      </c>
      <c r="C13" s="118">
        <v>16.3</v>
      </c>
      <c r="D13" s="31">
        <v>2024</v>
      </c>
      <c r="E13" s="31" t="s">
        <v>62</v>
      </c>
      <c r="F13" s="36">
        <v>20.8</v>
      </c>
      <c r="G13" s="31">
        <v>2025</v>
      </c>
      <c r="H13" s="31" t="s">
        <v>62</v>
      </c>
      <c r="I13" s="118">
        <v>7</v>
      </c>
      <c r="J13" s="31">
        <v>2025</v>
      </c>
      <c r="K13" s="31" t="s">
        <v>62</v>
      </c>
      <c r="L13" s="118">
        <v>8.9</v>
      </c>
      <c r="M13" s="31">
        <v>2024</v>
      </c>
      <c r="N13" s="31" t="s">
        <v>62</v>
      </c>
      <c r="O13" s="118">
        <v>4.7</v>
      </c>
      <c r="P13" s="31">
        <v>2024</v>
      </c>
      <c r="Q13" s="31" t="s">
        <v>62</v>
      </c>
      <c r="R13" s="118">
        <v>11.2</v>
      </c>
      <c r="S13" s="31">
        <v>2025</v>
      </c>
      <c r="T13" s="31" t="s">
        <v>62</v>
      </c>
      <c r="U13" s="118">
        <v>11.5</v>
      </c>
      <c r="V13" s="31">
        <v>2025</v>
      </c>
      <c r="W13" s="31" t="s">
        <v>62</v>
      </c>
      <c r="X13" s="53"/>
      <c r="Y13" s="31"/>
    </row>
    <row r="14" spans="1:25">
      <c r="A14" s="5"/>
      <c r="B14" s="13" t="s">
        <v>65</v>
      </c>
      <c r="C14" s="120">
        <v>32.700000000000003</v>
      </c>
      <c r="D14" s="18">
        <v>2024</v>
      </c>
      <c r="E14" s="18" t="s">
        <v>62</v>
      </c>
      <c r="F14" s="122">
        <v>38.4</v>
      </c>
      <c r="G14" s="18">
        <v>2025</v>
      </c>
      <c r="H14" s="18" t="s">
        <v>62</v>
      </c>
      <c r="I14" s="37">
        <v>12.9</v>
      </c>
      <c r="J14" s="18">
        <v>2025</v>
      </c>
      <c r="K14" s="18" t="s">
        <v>62</v>
      </c>
      <c r="L14" s="37">
        <v>21.4</v>
      </c>
      <c r="M14" s="18">
        <v>2024</v>
      </c>
      <c r="N14" s="18" t="s">
        <v>62</v>
      </c>
      <c r="O14" s="37" t="s">
        <v>9</v>
      </c>
      <c r="P14" s="18" t="s">
        <v>9</v>
      </c>
      <c r="Q14" s="18" t="s">
        <v>9</v>
      </c>
      <c r="R14" s="37">
        <v>17.3</v>
      </c>
      <c r="S14" s="18">
        <v>2025</v>
      </c>
      <c r="T14" s="18" t="s">
        <v>62</v>
      </c>
      <c r="U14" s="37" t="s">
        <v>9</v>
      </c>
      <c r="V14" s="18" t="s">
        <v>9</v>
      </c>
      <c r="W14" s="18" t="s">
        <v>9</v>
      </c>
      <c r="X14" s="54"/>
      <c r="Y14" s="18"/>
    </row>
    <row r="15" spans="1:25">
      <c r="A15" s="5"/>
      <c r="B15" s="13" t="s">
        <v>66</v>
      </c>
      <c r="C15" s="120">
        <v>50.7</v>
      </c>
      <c r="D15" s="18">
        <v>2024</v>
      </c>
      <c r="E15" s="18" t="s">
        <v>62</v>
      </c>
      <c r="F15" s="37">
        <v>54.8</v>
      </c>
      <c r="G15" s="18">
        <v>2025</v>
      </c>
      <c r="H15" s="18" t="s">
        <v>62</v>
      </c>
      <c r="I15" s="37">
        <v>21.1</v>
      </c>
      <c r="J15" s="18">
        <v>2025</v>
      </c>
      <c r="K15" s="18" t="s">
        <v>62</v>
      </c>
      <c r="L15" s="37">
        <v>29.5</v>
      </c>
      <c r="M15" s="18">
        <v>2024</v>
      </c>
      <c r="N15" s="18" t="s">
        <v>62</v>
      </c>
      <c r="O15" s="37" t="s">
        <v>9</v>
      </c>
      <c r="P15" s="18" t="s">
        <v>9</v>
      </c>
      <c r="Q15" s="18" t="s">
        <v>9</v>
      </c>
      <c r="R15" s="37">
        <v>22.1</v>
      </c>
      <c r="S15" s="18">
        <v>2025</v>
      </c>
      <c r="T15" s="18" t="s">
        <v>62</v>
      </c>
      <c r="U15" s="37" t="s">
        <v>9</v>
      </c>
      <c r="V15" s="18" t="s">
        <v>9</v>
      </c>
      <c r="W15" s="18" t="s">
        <v>9</v>
      </c>
      <c r="X15" s="58"/>
      <c r="Y15" s="18"/>
    </row>
    <row r="16" spans="1:25">
      <c r="A16" s="5"/>
      <c r="B16" s="13" t="s">
        <v>68</v>
      </c>
      <c r="C16" s="120">
        <v>25.2</v>
      </c>
      <c r="D16" s="18">
        <v>2024</v>
      </c>
      <c r="E16" s="18" t="s">
        <v>62</v>
      </c>
      <c r="F16" s="37">
        <v>31.3</v>
      </c>
      <c r="G16" s="18">
        <v>2025</v>
      </c>
      <c r="H16" s="18" t="s">
        <v>62</v>
      </c>
      <c r="I16" s="37">
        <v>10.6</v>
      </c>
      <c r="J16" s="18">
        <v>2025</v>
      </c>
      <c r="K16" s="18" t="s">
        <v>62</v>
      </c>
      <c r="L16" s="37">
        <v>16.600000000000001</v>
      </c>
      <c r="M16" s="18">
        <v>2024</v>
      </c>
      <c r="N16" s="18" t="s">
        <v>62</v>
      </c>
      <c r="O16" s="37" t="s">
        <v>9</v>
      </c>
      <c r="P16" s="18" t="s">
        <v>9</v>
      </c>
      <c r="Q16" s="18" t="s">
        <v>9</v>
      </c>
      <c r="R16" s="37">
        <v>15.6</v>
      </c>
      <c r="S16" s="18">
        <v>2025</v>
      </c>
      <c r="T16" s="18" t="s">
        <v>62</v>
      </c>
      <c r="U16" s="37" t="s">
        <v>9</v>
      </c>
      <c r="V16" s="18" t="s">
        <v>9</v>
      </c>
      <c r="W16" s="18" t="s">
        <v>9</v>
      </c>
      <c r="X16" s="58"/>
      <c r="Y16" s="18"/>
    </row>
    <row r="17" spans="1:25">
      <c r="A17" s="5"/>
      <c r="B17" s="13" t="s">
        <v>69</v>
      </c>
      <c r="C17" s="120" t="s">
        <v>9</v>
      </c>
      <c r="D17" s="121" t="s">
        <v>9</v>
      </c>
      <c r="E17" s="121" t="s">
        <v>9</v>
      </c>
      <c r="F17" s="37" t="s">
        <v>9</v>
      </c>
      <c r="G17" s="18" t="s">
        <v>9</v>
      </c>
      <c r="H17" s="18" t="s">
        <v>9</v>
      </c>
      <c r="I17" s="37" t="s">
        <v>9</v>
      </c>
      <c r="J17" s="18" t="s">
        <v>9</v>
      </c>
      <c r="K17" s="18" t="s">
        <v>9</v>
      </c>
      <c r="L17" s="37" t="s">
        <v>9</v>
      </c>
      <c r="M17" s="121" t="s">
        <v>9</v>
      </c>
      <c r="N17" s="18" t="s">
        <v>9</v>
      </c>
      <c r="O17" s="37" t="s">
        <v>9</v>
      </c>
      <c r="P17" s="18" t="s">
        <v>9</v>
      </c>
      <c r="Q17" s="18" t="s">
        <v>9</v>
      </c>
      <c r="R17" s="37" t="s">
        <v>9</v>
      </c>
      <c r="S17" s="18" t="s">
        <v>9</v>
      </c>
      <c r="T17" s="18" t="s">
        <v>9</v>
      </c>
      <c r="U17" s="37" t="s">
        <v>9</v>
      </c>
      <c r="V17" s="18" t="s">
        <v>9</v>
      </c>
      <c r="W17" s="18" t="s">
        <v>9</v>
      </c>
      <c r="X17" s="58"/>
      <c r="Y17" s="18"/>
    </row>
    <row r="18" spans="1:25">
      <c r="A18" s="5"/>
      <c r="B18" s="13" t="s">
        <v>70</v>
      </c>
      <c r="C18" s="120">
        <v>36.4</v>
      </c>
      <c r="D18" s="121">
        <v>2024</v>
      </c>
      <c r="E18" s="18" t="s">
        <v>62</v>
      </c>
      <c r="F18" s="37">
        <v>42.3</v>
      </c>
      <c r="G18" s="18">
        <v>2025</v>
      </c>
      <c r="H18" s="18" t="s">
        <v>62</v>
      </c>
      <c r="I18" s="37">
        <v>13.8</v>
      </c>
      <c r="J18" s="18">
        <v>2025</v>
      </c>
      <c r="K18" s="18" t="s">
        <v>62</v>
      </c>
      <c r="L18" s="37">
        <v>22.3</v>
      </c>
      <c r="M18" s="121">
        <v>2024</v>
      </c>
      <c r="N18" s="18" t="s">
        <v>62</v>
      </c>
      <c r="O18" s="37" t="s">
        <v>9</v>
      </c>
      <c r="P18" s="18" t="s">
        <v>9</v>
      </c>
      <c r="Q18" s="18" t="s">
        <v>9</v>
      </c>
      <c r="R18" s="37">
        <v>17.399999999999999</v>
      </c>
      <c r="S18" s="18">
        <v>2025</v>
      </c>
      <c r="T18" s="18" t="s">
        <v>62</v>
      </c>
      <c r="U18" s="37" t="s">
        <v>9</v>
      </c>
      <c r="V18" s="18" t="s">
        <v>9</v>
      </c>
      <c r="W18" s="18" t="s">
        <v>9</v>
      </c>
      <c r="X18" s="58"/>
      <c r="Y18" s="18"/>
    </row>
    <row r="19" spans="1:25" ht="5.25" customHeight="1">
      <c r="I19" s="3"/>
      <c r="L19" s="3"/>
      <c r="O19" s="3"/>
      <c r="R19" s="3"/>
      <c r="U19" s="3"/>
    </row>
    <row r="20" spans="1:25" s="3" customFormat="1" ht="3" customHeight="1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5" s="3" customFormat="1" ht="6.75" customHeight="1">
      <c r="I21"/>
    </row>
    <row r="22" spans="1:25" ht="15" customHeight="1">
      <c r="B22" s="175" t="s">
        <v>72</v>
      </c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175"/>
      <c r="W22" s="175"/>
    </row>
    <row r="23" spans="1:25" ht="14.6" customHeight="1">
      <c r="B23" s="171" t="s">
        <v>276</v>
      </c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</row>
    <row r="25" spans="1:25">
      <c r="J25" s="86"/>
    </row>
  </sheetData>
  <mergeCells count="11">
    <mergeCell ref="B23:W23"/>
    <mergeCell ref="B1:W1"/>
    <mergeCell ref="R4:T4"/>
    <mergeCell ref="U4:W4"/>
    <mergeCell ref="L4:N4"/>
    <mergeCell ref="B22:W22"/>
    <mergeCell ref="I4:K4"/>
    <mergeCell ref="C4:E4"/>
    <mergeCell ref="O4:Q4"/>
    <mergeCell ref="C2:H2"/>
    <mergeCell ref="F4:H4"/>
  </mergeCells>
  <hyperlinks>
    <hyperlink ref="Y2" location="Índice!A1" tooltip="(voltar ao índice)" display="(voltar ao índice)" xr:uid="{C47F9E18-6057-4EE8-AF1E-B93E2DE95F5C}"/>
  </hyperlinks>
  <printOptions horizontalCentered="1"/>
  <pageMargins left="0.27559055118110237" right="0.27559055118110237" top="0.6692913385826772" bottom="0.47244094488188981" header="0" footer="0"/>
  <pageSetup paperSize="9" scale="7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5">
    <pageSetUpPr fitToPage="1"/>
  </sheetPr>
  <dimension ref="A1:AF25"/>
  <sheetViews>
    <sheetView showGridLines="0" showZeros="0" zoomScaleNormal="100" workbookViewId="0">
      <pane xSplit="2" ySplit="6" topLeftCell="C7" activePane="bottomRight" state="frozen"/>
      <selection activeCell="B1" sqref="B1:N1"/>
      <selection pane="topRight" activeCell="B1" sqref="B1:N1"/>
      <selection pane="bottomLeft" activeCell="B1" sqref="B1:N1"/>
      <selection pane="bottomRight" activeCell="B25" sqref="B25"/>
    </sheetView>
  </sheetViews>
  <sheetFormatPr defaultRowHeight="14.6"/>
  <cols>
    <col min="1" max="1" width="6.69140625" customWidth="1"/>
    <col min="2" max="2" width="16.69140625" customWidth="1"/>
    <col min="3" max="24" width="9.23046875" customWidth="1"/>
    <col min="25" max="30" width="14.23046875" customWidth="1"/>
    <col min="31" max="31" width="6.69140625" customWidth="1"/>
    <col min="32" max="32" width="14" bestFit="1" customWidth="1"/>
  </cols>
  <sheetData>
    <row r="1" spans="1:32">
      <c r="B1" s="172" t="s">
        <v>102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57"/>
      <c r="Z1" s="57"/>
      <c r="AA1" s="57"/>
      <c r="AB1" s="57"/>
      <c r="AC1" s="57"/>
      <c r="AD1" s="57"/>
    </row>
    <row r="2" spans="1:32"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57"/>
      <c r="Z2" s="57"/>
      <c r="AA2" s="57"/>
      <c r="AB2" s="57"/>
      <c r="AC2" s="57"/>
      <c r="AD2" s="57"/>
      <c r="AE2" s="27"/>
      <c r="AF2" s="44"/>
    </row>
    <row r="3" spans="1:32" ht="15" customHeight="1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spans="1:32" ht="20.25" customHeight="1">
      <c r="B4" s="2"/>
      <c r="C4" s="184" t="s">
        <v>103</v>
      </c>
      <c r="D4" s="185"/>
      <c r="E4" s="186"/>
      <c r="F4" s="184" t="s">
        <v>104</v>
      </c>
      <c r="G4" s="185"/>
      <c r="H4" s="186"/>
      <c r="I4" s="184" t="s">
        <v>209</v>
      </c>
      <c r="J4" s="185"/>
      <c r="K4" s="186"/>
      <c r="L4" s="184" t="s">
        <v>210</v>
      </c>
      <c r="M4" s="185"/>
      <c r="N4" s="186"/>
      <c r="O4" s="184" t="s">
        <v>105</v>
      </c>
      <c r="P4" s="185"/>
      <c r="Q4" s="186"/>
      <c r="R4" s="173" t="s">
        <v>106</v>
      </c>
      <c r="S4" s="174"/>
      <c r="T4" s="174"/>
      <c r="U4" s="174"/>
      <c r="V4" s="174"/>
      <c r="W4" s="174"/>
      <c r="X4" s="174"/>
      <c r="Y4" s="197" t="s">
        <v>289</v>
      </c>
      <c r="Z4" s="198"/>
      <c r="AA4" s="199"/>
      <c r="AB4" s="184" t="s">
        <v>290</v>
      </c>
      <c r="AC4" s="185"/>
      <c r="AD4" s="186"/>
    </row>
    <row r="5" spans="1:32" ht="19.5" customHeight="1">
      <c r="B5" s="7"/>
      <c r="C5" s="173"/>
      <c r="D5" s="174"/>
      <c r="E5" s="187"/>
      <c r="F5" s="173"/>
      <c r="G5" s="174"/>
      <c r="H5" s="187"/>
      <c r="I5" s="173"/>
      <c r="J5" s="174"/>
      <c r="K5" s="187"/>
      <c r="L5" s="173"/>
      <c r="M5" s="174"/>
      <c r="N5" s="187"/>
      <c r="O5" s="173"/>
      <c r="P5" s="174"/>
      <c r="Q5" s="187"/>
      <c r="R5" s="197" t="s">
        <v>107</v>
      </c>
      <c r="S5" s="199"/>
      <c r="T5" s="197" t="s">
        <v>108</v>
      </c>
      <c r="U5" s="199"/>
      <c r="V5" s="197" t="s">
        <v>109</v>
      </c>
      <c r="W5" s="199"/>
      <c r="X5" s="197" t="s">
        <v>57</v>
      </c>
      <c r="Y5" s="173"/>
      <c r="Z5" s="174"/>
      <c r="AA5" s="187"/>
      <c r="AB5" s="173"/>
      <c r="AC5" s="174"/>
      <c r="AD5" s="187"/>
    </row>
    <row r="6" spans="1:32" ht="24.75" customHeight="1">
      <c r="B6" s="7"/>
      <c r="C6" s="45" t="s">
        <v>133</v>
      </c>
      <c r="D6" s="45" t="s">
        <v>56</v>
      </c>
      <c r="E6" s="45" t="s">
        <v>57</v>
      </c>
      <c r="F6" s="45" t="s">
        <v>84</v>
      </c>
      <c r="G6" s="45" t="s">
        <v>56</v>
      </c>
      <c r="H6" s="45" t="s">
        <v>57</v>
      </c>
      <c r="I6" s="45" t="s">
        <v>84</v>
      </c>
      <c r="J6" s="45" t="s">
        <v>56</v>
      </c>
      <c r="K6" s="45" t="s">
        <v>57</v>
      </c>
      <c r="L6" s="45" t="s">
        <v>84</v>
      </c>
      <c r="M6" s="45" t="s">
        <v>56</v>
      </c>
      <c r="N6" s="45" t="s">
        <v>57</v>
      </c>
      <c r="O6" s="45" t="s">
        <v>84</v>
      </c>
      <c r="P6" s="45" t="s">
        <v>56</v>
      </c>
      <c r="Q6" s="45" t="s">
        <v>57</v>
      </c>
      <c r="R6" s="45" t="s">
        <v>84</v>
      </c>
      <c r="S6" s="45" t="s">
        <v>56</v>
      </c>
      <c r="T6" s="45" t="s">
        <v>84</v>
      </c>
      <c r="U6" s="45" t="s">
        <v>56</v>
      </c>
      <c r="V6" s="45" t="s">
        <v>84</v>
      </c>
      <c r="W6" s="45" t="s">
        <v>56</v>
      </c>
      <c r="X6" s="184"/>
      <c r="Y6" s="169" t="s">
        <v>133</v>
      </c>
      <c r="Z6" s="169" t="s">
        <v>56</v>
      </c>
      <c r="AA6" s="169" t="s">
        <v>57</v>
      </c>
      <c r="AB6" s="45" t="s">
        <v>133</v>
      </c>
      <c r="AC6" s="45" t="s">
        <v>56</v>
      </c>
      <c r="AD6" s="45" t="s">
        <v>57</v>
      </c>
    </row>
    <row r="7" spans="1:32" ht="5.25" customHeight="1">
      <c r="B7" s="41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85"/>
      <c r="S7" s="85"/>
      <c r="T7" s="85"/>
      <c r="U7" s="85"/>
      <c r="V7" s="85"/>
      <c r="W7" s="85"/>
      <c r="X7" s="90"/>
    </row>
    <row r="8" spans="1:32" ht="16.5" customHeight="1">
      <c r="A8" s="5"/>
      <c r="B8" s="1" t="s">
        <v>86</v>
      </c>
      <c r="C8" s="29">
        <v>39900</v>
      </c>
      <c r="D8" s="30">
        <v>2024</v>
      </c>
      <c r="E8" s="30" t="s">
        <v>62</v>
      </c>
      <c r="F8" s="124">
        <v>100</v>
      </c>
      <c r="G8" s="30">
        <v>2024</v>
      </c>
      <c r="H8" s="30" t="s">
        <v>62</v>
      </c>
      <c r="I8" s="109">
        <v>4.4000000000000004</v>
      </c>
      <c r="J8" s="30">
        <v>2024</v>
      </c>
      <c r="K8" s="30" t="s">
        <v>62</v>
      </c>
      <c r="L8" s="109">
        <v>1.1000000000000001</v>
      </c>
      <c r="M8" s="30">
        <v>2024</v>
      </c>
      <c r="N8" s="30" t="s">
        <v>62</v>
      </c>
      <c r="O8" s="109">
        <v>1</v>
      </c>
      <c r="P8" s="30">
        <v>2024</v>
      </c>
      <c r="Q8" s="30" t="s">
        <v>62</v>
      </c>
      <c r="R8" s="118">
        <v>1.8</v>
      </c>
      <c r="S8" s="30">
        <v>2024</v>
      </c>
      <c r="T8" s="118">
        <v>19.3</v>
      </c>
      <c r="U8" s="30">
        <v>2024</v>
      </c>
      <c r="V8" s="118">
        <v>78.900000000000006</v>
      </c>
      <c r="W8" s="30">
        <v>2024</v>
      </c>
      <c r="X8" s="59" t="s">
        <v>62</v>
      </c>
      <c r="Y8" s="163">
        <v>45700</v>
      </c>
      <c r="Z8" s="31">
        <v>2024</v>
      </c>
      <c r="AA8" s="31" t="s">
        <v>62</v>
      </c>
      <c r="AB8" s="166">
        <v>29.6</v>
      </c>
      <c r="AC8" s="31">
        <v>2024</v>
      </c>
      <c r="AD8" s="31" t="s">
        <v>62</v>
      </c>
      <c r="AF8" s="86"/>
    </row>
    <row r="9" spans="1:32">
      <c r="A9" s="5"/>
      <c r="B9" s="1" t="s">
        <v>87</v>
      </c>
      <c r="C9" s="29">
        <v>32900</v>
      </c>
      <c r="D9" s="30">
        <v>2024</v>
      </c>
      <c r="E9" s="30" t="s">
        <v>62</v>
      </c>
      <c r="F9" s="124">
        <v>82</v>
      </c>
      <c r="G9" s="30">
        <v>2024</v>
      </c>
      <c r="H9" s="30" t="s">
        <v>62</v>
      </c>
      <c r="I9" s="109">
        <v>7.1</v>
      </c>
      <c r="J9" s="30">
        <v>2024</v>
      </c>
      <c r="K9" s="30" t="s">
        <v>62</v>
      </c>
      <c r="L9" s="109">
        <v>2.1</v>
      </c>
      <c r="M9" s="30">
        <v>2024</v>
      </c>
      <c r="N9" s="30" t="s">
        <v>62</v>
      </c>
      <c r="O9" s="109">
        <v>2</v>
      </c>
      <c r="P9" s="30">
        <v>2024</v>
      </c>
      <c r="Q9" s="30" t="s">
        <v>62</v>
      </c>
      <c r="R9" s="118">
        <v>2.2999999999999998</v>
      </c>
      <c r="S9" s="30">
        <v>2024</v>
      </c>
      <c r="T9" s="118">
        <v>16.399999999999999</v>
      </c>
      <c r="U9" s="30">
        <v>2024</v>
      </c>
      <c r="V9" s="118">
        <v>81.2</v>
      </c>
      <c r="W9" s="30">
        <v>2024</v>
      </c>
      <c r="X9" s="59" t="s">
        <v>62</v>
      </c>
      <c r="Y9" s="163">
        <v>28700</v>
      </c>
      <c r="Z9" s="31">
        <v>2023</v>
      </c>
      <c r="AA9" s="31" t="s">
        <v>62</v>
      </c>
      <c r="AB9" s="166">
        <v>14.8</v>
      </c>
      <c r="AC9" s="31">
        <v>2023</v>
      </c>
      <c r="AD9" s="31" t="s">
        <v>62</v>
      </c>
      <c r="AF9" s="86"/>
    </row>
    <row r="10" spans="1:32">
      <c r="A10" s="5"/>
      <c r="B10" s="13" t="s">
        <v>61</v>
      </c>
      <c r="C10" s="19">
        <v>35300</v>
      </c>
      <c r="D10" s="20">
        <v>2024</v>
      </c>
      <c r="E10" s="20" t="s">
        <v>62</v>
      </c>
      <c r="F10" s="125">
        <v>88</v>
      </c>
      <c r="G10" s="20">
        <v>2024</v>
      </c>
      <c r="H10" s="18" t="s">
        <v>62</v>
      </c>
      <c r="I10" s="58">
        <v>7.5</v>
      </c>
      <c r="J10" s="20">
        <v>2024</v>
      </c>
      <c r="K10" s="18" t="s">
        <v>62</v>
      </c>
      <c r="L10" s="58">
        <v>1.5</v>
      </c>
      <c r="M10" s="20">
        <v>2024</v>
      </c>
      <c r="N10" s="18" t="s">
        <v>62</v>
      </c>
      <c r="O10" s="58">
        <v>1.3</v>
      </c>
      <c r="P10" s="20">
        <v>2024</v>
      </c>
      <c r="Q10" s="18" t="s">
        <v>62</v>
      </c>
      <c r="R10" s="119">
        <v>1.5</v>
      </c>
      <c r="S10" s="20">
        <v>2024</v>
      </c>
      <c r="T10" s="119">
        <v>5.7</v>
      </c>
      <c r="U10" s="20">
        <v>2024</v>
      </c>
      <c r="V10" s="119">
        <v>92.8</v>
      </c>
      <c r="W10" s="20">
        <v>2024</v>
      </c>
      <c r="X10" s="126" t="s">
        <v>62</v>
      </c>
      <c r="Y10" s="164">
        <v>27200</v>
      </c>
      <c r="Z10" s="18">
        <v>2023</v>
      </c>
      <c r="AA10" s="18" t="s">
        <v>62</v>
      </c>
      <c r="AB10" s="167">
        <v>14.3</v>
      </c>
      <c r="AC10" s="18">
        <v>2023</v>
      </c>
      <c r="AD10" s="18" t="s">
        <v>62</v>
      </c>
      <c r="AF10" s="86"/>
    </row>
    <row r="11" spans="1:32">
      <c r="A11" s="5"/>
      <c r="B11" s="13" t="s">
        <v>63</v>
      </c>
      <c r="C11" s="19">
        <v>29000</v>
      </c>
      <c r="D11" s="20">
        <v>2024</v>
      </c>
      <c r="E11" s="20" t="s">
        <v>62</v>
      </c>
      <c r="F11" s="125">
        <v>73</v>
      </c>
      <c r="G11" s="20">
        <v>2024</v>
      </c>
      <c r="H11" s="18" t="s">
        <v>62</v>
      </c>
      <c r="I11" s="58">
        <v>7.1</v>
      </c>
      <c r="J11" s="20">
        <v>2024</v>
      </c>
      <c r="K11" s="18" t="s">
        <v>62</v>
      </c>
      <c r="L11" s="58">
        <v>2.2999999999999998</v>
      </c>
      <c r="M11" s="20">
        <v>2024</v>
      </c>
      <c r="N11" s="18" t="s">
        <v>62</v>
      </c>
      <c r="O11" s="58">
        <v>2.2000000000000002</v>
      </c>
      <c r="P11" s="20">
        <v>2024</v>
      </c>
      <c r="Q11" s="18" t="s">
        <v>62</v>
      </c>
      <c r="R11" s="119">
        <v>6.1</v>
      </c>
      <c r="S11" s="20">
        <v>2024</v>
      </c>
      <c r="T11" s="119">
        <v>7.9</v>
      </c>
      <c r="U11" s="20">
        <v>2024</v>
      </c>
      <c r="V11" s="119">
        <v>86</v>
      </c>
      <c r="W11" s="20">
        <v>2024</v>
      </c>
      <c r="X11" s="126" t="s">
        <v>62</v>
      </c>
      <c r="Y11" s="164">
        <v>26000</v>
      </c>
      <c r="Z11" s="18">
        <v>2023</v>
      </c>
      <c r="AA11" s="18" t="s">
        <v>62</v>
      </c>
      <c r="AB11" s="167">
        <v>14</v>
      </c>
      <c r="AC11" s="18">
        <v>2023</v>
      </c>
      <c r="AD11" s="18" t="s">
        <v>62</v>
      </c>
      <c r="AF11" s="86"/>
    </row>
    <row r="12" spans="1:32">
      <c r="A12" s="5"/>
      <c r="B12" s="1" t="s">
        <v>88</v>
      </c>
      <c r="C12" s="29">
        <v>36400</v>
      </c>
      <c r="D12" s="30">
        <v>2024</v>
      </c>
      <c r="E12" s="30" t="s">
        <v>62</v>
      </c>
      <c r="F12" s="124">
        <v>91</v>
      </c>
      <c r="G12" s="30">
        <v>2024</v>
      </c>
      <c r="H12" s="30" t="s">
        <v>62</v>
      </c>
      <c r="I12" s="109">
        <v>6.4</v>
      </c>
      <c r="J12" s="30">
        <v>2024</v>
      </c>
      <c r="K12" s="30" t="s">
        <v>62</v>
      </c>
      <c r="L12" s="109">
        <v>3.5</v>
      </c>
      <c r="M12" s="30">
        <v>2024</v>
      </c>
      <c r="N12" s="30" t="s">
        <v>62</v>
      </c>
      <c r="O12" s="109">
        <v>3.9</v>
      </c>
      <c r="P12" s="30">
        <v>2024</v>
      </c>
      <c r="Q12" s="30" t="s">
        <v>62</v>
      </c>
      <c r="R12" s="118">
        <v>3</v>
      </c>
      <c r="S12" s="30">
        <v>2024</v>
      </c>
      <c r="T12" s="118">
        <v>15.6</v>
      </c>
      <c r="U12" s="30">
        <v>2024</v>
      </c>
      <c r="V12" s="118">
        <v>81.3</v>
      </c>
      <c r="W12" s="30">
        <v>2024</v>
      </c>
      <c r="X12" s="59" t="s">
        <v>62</v>
      </c>
      <c r="Y12" s="163">
        <v>40500</v>
      </c>
      <c r="Z12" s="31">
        <v>2024</v>
      </c>
      <c r="AA12" s="31" t="s">
        <v>62</v>
      </c>
      <c r="AB12" s="166">
        <v>25.6</v>
      </c>
      <c r="AC12" s="31">
        <v>2024</v>
      </c>
      <c r="AD12" s="31" t="s">
        <v>62</v>
      </c>
      <c r="AF12" s="86"/>
    </row>
    <row r="13" spans="1:32">
      <c r="A13" s="5"/>
      <c r="B13" s="13" t="s">
        <v>64</v>
      </c>
      <c r="C13" s="19">
        <v>28900</v>
      </c>
      <c r="D13" s="20">
        <v>2024</v>
      </c>
      <c r="E13" s="20" t="s">
        <v>62</v>
      </c>
      <c r="F13" s="125">
        <v>72</v>
      </c>
      <c r="G13" s="20">
        <v>2024</v>
      </c>
      <c r="H13" s="18" t="s">
        <v>62</v>
      </c>
      <c r="I13" s="58">
        <v>7.7</v>
      </c>
      <c r="J13" s="20">
        <v>2024</v>
      </c>
      <c r="K13" s="18" t="s">
        <v>62</v>
      </c>
      <c r="L13" s="58">
        <v>4.4000000000000004</v>
      </c>
      <c r="M13" s="20">
        <v>2024</v>
      </c>
      <c r="N13" s="18" t="s">
        <v>62</v>
      </c>
      <c r="O13" s="58">
        <v>4.7</v>
      </c>
      <c r="P13" s="20">
        <v>2024</v>
      </c>
      <c r="Q13" s="18" t="s">
        <v>62</v>
      </c>
      <c r="R13" s="119">
        <v>1.7</v>
      </c>
      <c r="S13" s="20">
        <v>2024</v>
      </c>
      <c r="T13" s="119">
        <v>6.1</v>
      </c>
      <c r="U13" s="20">
        <v>2024</v>
      </c>
      <c r="V13" s="119">
        <v>92.2</v>
      </c>
      <c r="W13" s="20">
        <v>2024</v>
      </c>
      <c r="X13" s="126" t="s">
        <v>62</v>
      </c>
      <c r="Y13" s="165">
        <v>35800</v>
      </c>
      <c r="Z13" s="18">
        <v>2024</v>
      </c>
      <c r="AA13" s="18" t="s">
        <v>62</v>
      </c>
      <c r="AB13" s="168">
        <v>22.8</v>
      </c>
      <c r="AC13" s="18">
        <v>2024</v>
      </c>
      <c r="AD13" s="18" t="s">
        <v>62</v>
      </c>
      <c r="AF13" s="86"/>
    </row>
    <row r="14" spans="1:32">
      <c r="A14" s="5"/>
      <c r="B14" s="1" t="s">
        <v>89</v>
      </c>
      <c r="C14" s="29">
        <v>39200</v>
      </c>
      <c r="D14" s="30">
        <v>2024</v>
      </c>
      <c r="E14" s="30" t="s">
        <v>62</v>
      </c>
      <c r="F14" s="124">
        <v>98</v>
      </c>
      <c r="G14" s="30">
        <v>2024</v>
      </c>
      <c r="H14" s="30" t="s">
        <v>62</v>
      </c>
      <c r="I14" s="109">
        <v>3.3</v>
      </c>
      <c r="J14" s="30">
        <v>2024</v>
      </c>
      <c r="K14" s="30" t="s">
        <v>62</v>
      </c>
      <c r="L14" s="109">
        <v>1.2</v>
      </c>
      <c r="M14" s="30">
        <v>2024</v>
      </c>
      <c r="N14" s="30" t="s">
        <v>62</v>
      </c>
      <c r="O14" s="109">
        <v>1.5</v>
      </c>
      <c r="P14" s="30">
        <v>2024</v>
      </c>
      <c r="Q14" s="30" t="s">
        <v>62</v>
      </c>
      <c r="R14" s="118">
        <v>1.5</v>
      </c>
      <c r="S14" s="30">
        <v>2024</v>
      </c>
      <c r="T14" s="118">
        <v>13.7</v>
      </c>
      <c r="U14" s="30">
        <v>2024</v>
      </c>
      <c r="V14" s="118">
        <v>84.9</v>
      </c>
      <c r="W14" s="30">
        <v>2024</v>
      </c>
      <c r="X14" s="59" t="s">
        <v>62</v>
      </c>
      <c r="Y14" s="163">
        <v>55200</v>
      </c>
      <c r="Z14" s="31">
        <v>2024</v>
      </c>
      <c r="AA14" s="31" t="s">
        <v>62</v>
      </c>
      <c r="AB14" s="166">
        <v>39.4</v>
      </c>
      <c r="AC14" s="31">
        <v>2024</v>
      </c>
      <c r="AD14" s="31" t="s">
        <v>62</v>
      </c>
      <c r="AF14" s="86"/>
    </row>
    <row r="15" spans="1:32">
      <c r="A15" s="5"/>
      <c r="B15" s="13" t="s">
        <v>65</v>
      </c>
      <c r="C15" s="19">
        <v>26800</v>
      </c>
      <c r="D15" s="20">
        <v>2024</v>
      </c>
      <c r="E15" s="20" t="s">
        <v>62</v>
      </c>
      <c r="F15" s="125">
        <v>67</v>
      </c>
      <c r="G15" s="20">
        <v>2024</v>
      </c>
      <c r="H15" s="18" t="s">
        <v>62</v>
      </c>
      <c r="I15" s="58">
        <v>5.0999999999999996</v>
      </c>
      <c r="J15" s="20">
        <v>2024</v>
      </c>
      <c r="K15" s="18" t="s">
        <v>62</v>
      </c>
      <c r="L15" s="58">
        <v>1.9</v>
      </c>
      <c r="M15" s="20">
        <v>2024</v>
      </c>
      <c r="N15" s="18" t="s">
        <v>62</v>
      </c>
      <c r="O15" s="58">
        <v>1.9</v>
      </c>
      <c r="P15" s="20">
        <v>2024</v>
      </c>
      <c r="Q15" s="18" t="s">
        <v>62</v>
      </c>
      <c r="R15" s="119">
        <v>1.8</v>
      </c>
      <c r="S15" s="20">
        <v>2024</v>
      </c>
      <c r="T15" s="119">
        <v>10.5</v>
      </c>
      <c r="U15" s="20">
        <v>2024</v>
      </c>
      <c r="V15" s="119">
        <v>87.7</v>
      </c>
      <c r="W15" s="20">
        <v>2024</v>
      </c>
      <c r="X15" s="126" t="s">
        <v>62</v>
      </c>
      <c r="Y15" s="165">
        <v>51000</v>
      </c>
      <c r="Z15" s="18">
        <v>2024</v>
      </c>
      <c r="AA15" s="18" t="s">
        <v>62</v>
      </c>
      <c r="AB15" s="168">
        <v>37.1</v>
      </c>
      <c r="AC15" s="18">
        <v>2024</v>
      </c>
      <c r="AD15" s="18" t="s">
        <v>62</v>
      </c>
      <c r="AF15" s="86"/>
    </row>
    <row r="16" spans="1:32">
      <c r="A16" s="5"/>
      <c r="B16" s="13" t="s">
        <v>66</v>
      </c>
      <c r="C16" s="19">
        <v>16300</v>
      </c>
      <c r="D16" s="20">
        <v>2024</v>
      </c>
      <c r="E16" s="20" t="s">
        <v>62</v>
      </c>
      <c r="F16" s="125">
        <v>41</v>
      </c>
      <c r="G16" s="20">
        <v>2024</v>
      </c>
      <c r="H16" s="18" t="s">
        <v>62</v>
      </c>
      <c r="I16" s="58">
        <v>0.9</v>
      </c>
      <c r="J16" s="20">
        <v>2024</v>
      </c>
      <c r="K16" s="18" t="s">
        <v>62</v>
      </c>
      <c r="L16" s="58">
        <v>-1.1000000000000001</v>
      </c>
      <c r="M16" s="20">
        <v>2024</v>
      </c>
      <c r="N16" s="18" t="s">
        <v>62</v>
      </c>
      <c r="O16" s="58">
        <v>-1.1000000000000001</v>
      </c>
      <c r="P16" s="20">
        <v>2024</v>
      </c>
      <c r="Q16" s="18" t="s">
        <v>62</v>
      </c>
      <c r="R16" s="119">
        <v>4.5</v>
      </c>
      <c r="S16" s="20">
        <v>2024</v>
      </c>
      <c r="T16" s="119">
        <v>8.1999999999999993</v>
      </c>
      <c r="U16" s="20">
        <v>2024</v>
      </c>
      <c r="V16" s="119">
        <v>87.3</v>
      </c>
      <c r="W16" s="20">
        <v>2024</v>
      </c>
      <c r="X16" s="126" t="s">
        <v>62</v>
      </c>
      <c r="Y16" s="165">
        <v>43800</v>
      </c>
      <c r="Z16" s="18">
        <v>2024</v>
      </c>
      <c r="AA16" s="18" t="s">
        <v>62</v>
      </c>
      <c r="AB16" s="168">
        <v>32.4</v>
      </c>
      <c r="AC16" s="18">
        <v>2024</v>
      </c>
      <c r="AD16" s="18" t="s">
        <v>62</v>
      </c>
      <c r="AF16" s="86"/>
    </row>
    <row r="17" spans="1:32">
      <c r="A17" s="5"/>
      <c r="B17" s="13" t="s">
        <v>68</v>
      </c>
      <c r="C17" s="19">
        <v>27500</v>
      </c>
      <c r="D17" s="20">
        <v>2024</v>
      </c>
      <c r="E17" s="20" t="s">
        <v>62</v>
      </c>
      <c r="F17" s="125">
        <v>69</v>
      </c>
      <c r="G17" s="20">
        <v>2024</v>
      </c>
      <c r="H17" s="18" t="s">
        <v>62</v>
      </c>
      <c r="I17" s="58">
        <v>3.8</v>
      </c>
      <c r="J17" s="20">
        <v>2024</v>
      </c>
      <c r="K17" s="18" t="s">
        <v>62</v>
      </c>
      <c r="L17" s="58">
        <v>1</v>
      </c>
      <c r="M17" s="20">
        <v>2024</v>
      </c>
      <c r="N17" s="18" t="s">
        <v>62</v>
      </c>
      <c r="O17" s="58">
        <v>1.1000000000000001</v>
      </c>
      <c r="P17" s="20">
        <v>2024</v>
      </c>
      <c r="Q17" s="18" t="s">
        <v>62</v>
      </c>
      <c r="R17" s="119">
        <v>2.5</v>
      </c>
      <c r="S17" s="20">
        <v>2024</v>
      </c>
      <c r="T17" s="119">
        <v>9.4</v>
      </c>
      <c r="U17" s="20">
        <v>2024</v>
      </c>
      <c r="V17" s="119">
        <v>88.1</v>
      </c>
      <c r="W17" s="20">
        <v>2024</v>
      </c>
      <c r="X17" s="126" t="s">
        <v>62</v>
      </c>
      <c r="Y17" s="165">
        <v>48100</v>
      </c>
      <c r="Z17" s="18">
        <v>2024</v>
      </c>
      <c r="AA17" s="18" t="s">
        <v>62</v>
      </c>
      <c r="AB17" s="168">
        <v>35.1</v>
      </c>
      <c r="AC17" s="18">
        <v>2024</v>
      </c>
      <c r="AD17" s="18" t="s">
        <v>62</v>
      </c>
      <c r="AF17" s="86"/>
    </row>
    <row r="18" spans="1:32">
      <c r="A18" s="5"/>
      <c r="B18" s="13" t="s">
        <v>69</v>
      </c>
      <c r="C18" s="19">
        <v>12000</v>
      </c>
      <c r="D18" s="20">
        <v>2024</v>
      </c>
      <c r="E18" s="20" t="s">
        <v>62</v>
      </c>
      <c r="F18" s="125">
        <v>30</v>
      </c>
      <c r="G18" s="20">
        <v>2024</v>
      </c>
      <c r="H18" s="18" t="s">
        <v>62</v>
      </c>
      <c r="I18" s="58">
        <v>9</v>
      </c>
      <c r="J18" s="20">
        <v>2024</v>
      </c>
      <c r="K18" s="18" t="s">
        <v>62</v>
      </c>
      <c r="L18" s="58">
        <v>6.2</v>
      </c>
      <c r="M18" s="20">
        <v>2024</v>
      </c>
      <c r="N18" s="18" t="s">
        <v>62</v>
      </c>
      <c r="O18" s="58">
        <v>6.2</v>
      </c>
      <c r="P18" s="20">
        <v>2024</v>
      </c>
      <c r="Q18" s="18" t="s">
        <v>62</v>
      </c>
      <c r="R18" s="119">
        <v>3.7</v>
      </c>
      <c r="S18" s="20">
        <v>2024</v>
      </c>
      <c r="T18" s="119">
        <v>6.4</v>
      </c>
      <c r="U18" s="20">
        <v>2024</v>
      </c>
      <c r="V18" s="119">
        <v>89.9</v>
      </c>
      <c r="W18" s="20">
        <v>2024</v>
      </c>
      <c r="X18" s="126" t="s">
        <v>62</v>
      </c>
      <c r="Y18" s="164">
        <v>49400</v>
      </c>
      <c r="Z18" s="18">
        <v>2024</v>
      </c>
      <c r="AA18" s="18" t="s">
        <v>62</v>
      </c>
      <c r="AB18" s="167">
        <v>37.4</v>
      </c>
      <c r="AC18" s="18">
        <v>2024</v>
      </c>
      <c r="AD18" s="18" t="s">
        <v>62</v>
      </c>
      <c r="AF18" s="86"/>
    </row>
    <row r="19" spans="1:32">
      <c r="A19" s="5"/>
      <c r="B19" s="13" t="s">
        <v>70</v>
      </c>
      <c r="C19" s="19">
        <v>25400</v>
      </c>
      <c r="D19" s="20">
        <v>2024</v>
      </c>
      <c r="E19" s="20" t="s">
        <v>62</v>
      </c>
      <c r="F19" s="125">
        <v>63</v>
      </c>
      <c r="G19" s="20">
        <v>2024</v>
      </c>
      <c r="H19" s="18" t="s">
        <v>62</v>
      </c>
      <c r="I19" s="58">
        <v>3.6</v>
      </c>
      <c r="J19" s="20">
        <v>2024</v>
      </c>
      <c r="K19" s="18" t="s">
        <v>62</v>
      </c>
      <c r="L19" s="58">
        <v>0.5</v>
      </c>
      <c r="M19" s="20">
        <v>2024</v>
      </c>
      <c r="N19" s="18" t="s">
        <v>62</v>
      </c>
      <c r="O19" s="58">
        <v>0.5</v>
      </c>
      <c r="P19" s="20">
        <v>2024</v>
      </c>
      <c r="Q19" s="18" t="s">
        <v>62</v>
      </c>
      <c r="R19" s="119">
        <v>2</v>
      </c>
      <c r="S19" s="20">
        <v>2024</v>
      </c>
      <c r="T19" s="119">
        <v>7.2</v>
      </c>
      <c r="U19" s="20">
        <v>2024</v>
      </c>
      <c r="V19" s="119">
        <v>90.9</v>
      </c>
      <c r="W19" s="20">
        <v>2024</v>
      </c>
      <c r="X19" s="126" t="s">
        <v>62</v>
      </c>
      <c r="Y19" s="165">
        <v>46900</v>
      </c>
      <c r="Z19" s="18">
        <v>2024</v>
      </c>
      <c r="AA19" s="18" t="s">
        <v>62</v>
      </c>
      <c r="AB19" s="168">
        <v>34.200000000000003</v>
      </c>
      <c r="AC19" s="18">
        <v>2024</v>
      </c>
      <c r="AD19" s="18" t="s">
        <v>62</v>
      </c>
      <c r="AF19" s="86"/>
    </row>
    <row r="20" spans="1:32" ht="5.25" customHeight="1">
      <c r="A20" s="5"/>
      <c r="B20" s="13"/>
      <c r="C20" s="19"/>
      <c r="D20" s="20"/>
      <c r="E20" s="20"/>
      <c r="F20" s="32"/>
      <c r="G20" s="20"/>
      <c r="H20" s="18"/>
      <c r="I20" s="33"/>
      <c r="J20" s="20"/>
      <c r="K20" s="18"/>
      <c r="L20" s="33"/>
      <c r="M20" s="20"/>
      <c r="N20" s="18"/>
      <c r="O20" s="33"/>
      <c r="P20" s="20"/>
      <c r="Q20" s="18"/>
      <c r="R20" s="34"/>
      <c r="S20" s="18"/>
      <c r="T20" s="34"/>
      <c r="U20" s="35"/>
      <c r="V20" s="34"/>
      <c r="W20" s="35"/>
      <c r="X20" s="34"/>
      <c r="AF20" s="86">
        <f t="shared" ref="AF20" si="0">+R20+T20+V20</f>
        <v>0</v>
      </c>
    </row>
    <row r="21" spans="1:32" s="3" customFormat="1" ht="3" customHeight="1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 t="e">
        <f>SUMIFS(#REF!,#REF!,'Q7- Contas Económicas'!#REF!,#REF!,'Q7- Contas Económicas'!$O6)</f>
        <v>#REF!</v>
      </c>
      <c r="S21" s="4" t="e">
        <f t="array" ref="S21">INDEX(#REF!,MATCH($R$3&amp;#REF!,#REF!&amp;#REF!,0))</f>
        <v>#REF!</v>
      </c>
      <c r="T21" s="4" t="e">
        <f t="array" ref="T21">INDEX(#REF!,MATCH($R$3&amp;#REF!,#REF!&amp;#REF!,0))</f>
        <v>#REF!</v>
      </c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2" s="3" customFormat="1" ht="6.75" customHeight="1">
      <c r="Y22" s="104"/>
      <c r="Z22" s="104"/>
      <c r="AA22" s="104"/>
      <c r="AB22" s="104"/>
      <c r="AC22" s="104"/>
      <c r="AD22" s="104"/>
    </row>
    <row r="23" spans="1:32" ht="15" customHeight="1">
      <c r="B23" s="175" t="s">
        <v>72</v>
      </c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  <c r="AA23" s="175"/>
      <c r="AB23" s="175"/>
      <c r="AC23" s="175"/>
      <c r="AD23" s="175"/>
    </row>
    <row r="24" spans="1:32">
      <c r="Y24" s="98"/>
      <c r="Z24" s="98"/>
      <c r="AA24" s="98"/>
      <c r="AB24" s="98"/>
      <c r="AC24" s="98"/>
      <c r="AD24" s="98"/>
    </row>
    <row r="25" spans="1:32">
      <c r="B25" s="44" t="s">
        <v>228</v>
      </c>
      <c r="Y25" s="98"/>
      <c r="Z25" s="98"/>
      <c r="AA25" s="98"/>
      <c r="AB25" s="98"/>
      <c r="AC25" s="98"/>
      <c r="AD25" s="98"/>
    </row>
  </sheetData>
  <mergeCells count="15">
    <mergeCell ref="B23:AD23"/>
    <mergeCell ref="Y4:AA5"/>
    <mergeCell ref="AB4:AD5"/>
    <mergeCell ref="I4:K5"/>
    <mergeCell ref="B1:X1"/>
    <mergeCell ref="C2:X2"/>
    <mergeCell ref="C4:E5"/>
    <mergeCell ref="F4:H5"/>
    <mergeCell ref="O4:Q5"/>
    <mergeCell ref="X5:X6"/>
    <mergeCell ref="R5:S5"/>
    <mergeCell ref="T5:U5"/>
    <mergeCell ref="V5:W5"/>
    <mergeCell ref="R4:X4"/>
    <mergeCell ref="L4:N5"/>
  </mergeCells>
  <hyperlinks>
    <hyperlink ref="B25" location="Índice!A1" tooltip="(voltar ao índice)" display="(voltar ao índice)" xr:uid="{768CBEC5-444F-415E-9C47-D2C53351942E}"/>
  </hyperlinks>
  <printOptions horizontalCentered="1"/>
  <pageMargins left="0.27559055118110237" right="0.27559055118110237" top="0.6692913385826772" bottom="0.47244094488188981" header="0" footer="0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19</vt:i4>
      </vt:variant>
      <vt:variant>
        <vt:lpstr>Intervalos com Nome</vt:lpstr>
      </vt:variant>
      <vt:variant>
        <vt:i4>19</vt:i4>
      </vt:variant>
    </vt:vector>
  </HeadingPairs>
  <TitlesOfParts>
    <vt:vector size="38" baseType="lpstr">
      <vt:lpstr>Índice</vt:lpstr>
      <vt:lpstr>S.C_Sig</vt:lpstr>
      <vt:lpstr>Q1 - Território</vt:lpstr>
      <vt:lpstr>Q2 - População</vt:lpstr>
      <vt:lpstr>Q3 - Educação</vt:lpstr>
      <vt:lpstr>Q4 - Saúde</vt:lpstr>
      <vt:lpstr>Q5 - Mercado de Trabalho</vt:lpstr>
      <vt:lpstr>Q6 - Rendimento</vt:lpstr>
      <vt:lpstr>Q7- Contas Económicas</vt:lpstr>
      <vt:lpstr>Q8 - Preços</vt:lpstr>
      <vt:lpstr>Q9 - Empresas</vt:lpstr>
      <vt:lpstr>Q10 - Agricultura</vt:lpstr>
      <vt:lpstr>Q11 - Transportes</vt:lpstr>
      <vt:lpstr>Q12 - Turismo</vt:lpstr>
      <vt:lpstr>Q13 - Ciência e Tecnologia</vt:lpstr>
      <vt:lpstr>Q14 - Sociedade de Informação</vt:lpstr>
      <vt:lpstr>Q15 - Criminalidade</vt:lpstr>
      <vt:lpstr>Q16 - ICR</vt:lpstr>
      <vt:lpstr>Q17 - SPI</vt:lpstr>
      <vt:lpstr>Índice!Área_de_Impressão</vt:lpstr>
      <vt:lpstr>'Q1 - Território'!Área_de_Impressão</vt:lpstr>
      <vt:lpstr>'Q10 - Agricultura'!Área_de_Impressão</vt:lpstr>
      <vt:lpstr>'Q11 - Transportes'!Área_de_Impressão</vt:lpstr>
      <vt:lpstr>'Q12 - Turismo'!Área_de_Impressão</vt:lpstr>
      <vt:lpstr>'Q13 - Ciência e Tecnologia'!Área_de_Impressão</vt:lpstr>
      <vt:lpstr>'Q14 - Sociedade de Informação'!Área_de_Impressão</vt:lpstr>
      <vt:lpstr>'Q15 - Criminalidade'!Área_de_Impressão</vt:lpstr>
      <vt:lpstr>'Q16 - ICR'!Área_de_Impressão</vt:lpstr>
      <vt:lpstr>'Q17 - SPI'!Área_de_Impressão</vt:lpstr>
      <vt:lpstr>'Q2 - População'!Área_de_Impressão</vt:lpstr>
      <vt:lpstr>'Q3 - Educação'!Área_de_Impressão</vt:lpstr>
      <vt:lpstr>'Q4 - Saúde'!Área_de_Impressão</vt:lpstr>
      <vt:lpstr>'Q5 - Mercado de Trabalho'!Área_de_Impressão</vt:lpstr>
      <vt:lpstr>'Q6 - Rendimento'!Área_de_Impressão</vt:lpstr>
      <vt:lpstr>'Q7- Contas Económicas'!Área_de_Impressão</vt:lpstr>
      <vt:lpstr>'Q8 - Preços'!Área_de_Impressão</vt:lpstr>
      <vt:lpstr>'Q9 - Empresas'!Área_de_Impressão</vt:lpstr>
      <vt:lpstr>S.C_Sig!Área_de_Impressão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António Mendonça</dc:creator>
  <cp:keywords/>
  <dc:description/>
  <cp:lastModifiedBy>Jesus Costa</cp:lastModifiedBy>
  <cp:revision/>
  <cp:lastPrinted>2026-06-03T11:32:37Z</cp:lastPrinted>
  <dcterms:created xsi:type="dcterms:W3CDTF">2019-06-18T10:59:21Z</dcterms:created>
  <dcterms:modified xsi:type="dcterms:W3CDTF">2026-06-19T10:23:36Z</dcterms:modified>
  <cp:category/>
  <cp:contentStatus/>
</cp:coreProperties>
</file>