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Agricultura e Pescas\Agricultura e pescas 2020\"/>
    </mc:Choice>
  </mc:AlternateContent>
  <xr:revisionPtr revIDLastSave="0" documentId="13_ncr:1_{886D3C42-1B0F-4B1A-8884-7E59845541F5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Indice" sheetId="64" r:id="rId1"/>
    <sheet name="Sinais Convencionais" sheetId="65" r:id="rId2"/>
    <sheet name="I.1" sheetId="26" r:id="rId3"/>
    <sheet name="I.2" sheetId="61" r:id="rId4"/>
    <sheet name="I.3." sheetId="62" r:id="rId5"/>
    <sheet name="I.4." sheetId="63" r:id="rId6"/>
    <sheet name="I.5." sheetId="57" r:id="rId7"/>
    <sheet name="I.6." sheetId="10" r:id="rId8"/>
    <sheet name="I.7." sheetId="48" r:id="rId9"/>
    <sheet name="I.8." sheetId="14" r:id="rId10"/>
    <sheet name="I.9. " sheetId="59" r:id="rId11"/>
    <sheet name="I.10." sheetId="41" r:id="rId12"/>
    <sheet name="I.11." sheetId="58" r:id="rId13"/>
    <sheet name="I.12." sheetId="56" r:id="rId14"/>
    <sheet name="I.13." sheetId="49" r:id="rId15"/>
    <sheet name="I.14." sheetId="29" r:id="rId16"/>
    <sheet name="I.15." sheetId="55" r:id="rId17"/>
    <sheet name="I.16." sheetId="46" r:id="rId18"/>
    <sheet name="I.17." sheetId="3" r:id="rId19"/>
    <sheet name="II.1" sheetId="53" r:id="rId20"/>
    <sheet name="II.2" sheetId="54" r:id="rId21"/>
    <sheet name="II.3" sheetId="4" r:id="rId22"/>
    <sheet name="II.4" sheetId="6" r:id="rId23"/>
    <sheet name="II.5" sheetId="12" r:id="rId24"/>
    <sheet name="II.6" sheetId="71" r:id="rId25"/>
    <sheet name="III.1" sheetId="16" r:id="rId26"/>
    <sheet name="III.2" sheetId="50" r:id="rId27"/>
    <sheet name="III.3" sheetId="17" r:id="rId28"/>
    <sheet name="III.4" sheetId="23" r:id="rId29"/>
    <sheet name="III.5" sheetId="18" r:id="rId30"/>
    <sheet name="III.6" sheetId="21" r:id="rId31"/>
    <sheet name="III.7" sheetId="52" r:id="rId32"/>
    <sheet name="III.8" sheetId="19" r:id="rId33"/>
    <sheet name="III.9" sheetId="28" r:id="rId34"/>
    <sheet name="IV.1" sheetId="51" r:id="rId35"/>
    <sheet name="IV.2" sheetId="68" r:id="rId36"/>
    <sheet name="IV.3" sheetId="69" r:id="rId37"/>
    <sheet name="V.1" sheetId="31" r:id="rId38"/>
    <sheet name="V.2" sheetId="72" r:id="rId39"/>
  </sheets>
  <definedNames>
    <definedName name="\a">#N/A</definedName>
    <definedName name="_1983" localSheetId="4">#REF!</definedName>
    <definedName name="_1983" localSheetId="5">#REF!</definedName>
    <definedName name="_1983" localSheetId="24">#REF!</definedName>
    <definedName name="_1983" localSheetId="35">#REF!</definedName>
    <definedName name="_1983" localSheetId="36">#REF!</definedName>
    <definedName name="_1983">#REF!</definedName>
    <definedName name="_1984" localSheetId="4">#REF!</definedName>
    <definedName name="_1984" localSheetId="5">#REF!</definedName>
    <definedName name="_1984" localSheetId="24">#REF!</definedName>
    <definedName name="_1984" localSheetId="35">#REF!</definedName>
    <definedName name="_1984" localSheetId="36">#REF!</definedName>
    <definedName name="_1984">#REF!</definedName>
    <definedName name="_1985" localSheetId="4">#REF!</definedName>
    <definedName name="_1985" localSheetId="5">#REF!</definedName>
    <definedName name="_1985" localSheetId="24">#REF!</definedName>
    <definedName name="_1985" localSheetId="35">#REF!</definedName>
    <definedName name="_1985" localSheetId="36">#REF!</definedName>
    <definedName name="_1985">#REF!</definedName>
    <definedName name="_1986" localSheetId="4">#REF!</definedName>
    <definedName name="_1986" localSheetId="5">#REF!</definedName>
    <definedName name="_1986" localSheetId="24">#REF!</definedName>
    <definedName name="_1986" localSheetId="35">#REF!</definedName>
    <definedName name="_1986" localSheetId="36">#REF!</definedName>
    <definedName name="_1986">#REF!</definedName>
    <definedName name="A" localSheetId="4">#REF!</definedName>
    <definedName name="A" localSheetId="5">#REF!</definedName>
    <definedName name="A" localSheetId="24">#REF!</definedName>
    <definedName name="A" localSheetId="35">#REF!</definedName>
    <definedName name="A" localSheetId="36">#REF!</definedName>
    <definedName name="A">#REF!</definedName>
    <definedName name="aa" localSheetId="24">#REF!</definedName>
    <definedName name="aa" localSheetId="35">#REF!</definedName>
    <definedName name="aa" localSheetId="36">#REF!</definedName>
    <definedName name="aa">#REF!</definedName>
    <definedName name="Annex_III_TableIIIB_GNFR_Codes" localSheetId="24">#REF!</definedName>
    <definedName name="Annex_III_TableIIIB_GNFR_Codes" localSheetId="35">#REF!</definedName>
    <definedName name="Annex_III_TableIIIB_GNFR_Codes" localSheetId="36">#REF!</definedName>
    <definedName name="Annex_III_TableIIIB_GNFR_Codes">#REF!</definedName>
    <definedName name="Anuário99CNH" localSheetId="4">#REF!</definedName>
    <definedName name="Anuário99CNH" localSheetId="5">#REF!</definedName>
    <definedName name="Anuário99CNH" localSheetId="24">#REF!</definedName>
    <definedName name="Anuário99CNH" localSheetId="35">#REF!</definedName>
    <definedName name="Anuário99CNH" localSheetId="36">#REF!</definedName>
    <definedName name="Anuário99CNH">#REF!</definedName>
    <definedName name="_xlnm.Print_Area" localSheetId="2">I.1!$B$1:$L$49</definedName>
    <definedName name="_xlnm.Print_Area" localSheetId="11">'I.10.'!$B$1:$I$35</definedName>
    <definedName name="_xlnm.Print_Area" localSheetId="12">'I.11.'!$B$1:$N$24</definedName>
    <definedName name="_xlnm.Print_Area" localSheetId="13">'I.12.'!$B$1:$L$23</definedName>
    <definedName name="_xlnm.Print_Area" localSheetId="14">'I.13.'!$B$1:$L$25</definedName>
    <definedName name="_xlnm.Print_Area" localSheetId="15">'I.14.'!$B$1:$I$18</definedName>
    <definedName name="_xlnm.Print_Area" localSheetId="16">'I.15.'!$B$1:$H$14</definedName>
    <definedName name="_xlnm.Print_Area" localSheetId="17">'I.16.'!$B$1:$H$24</definedName>
    <definedName name="_xlnm.Print_Area" localSheetId="18">'I.17.'!$B$1:$AF$23</definedName>
    <definedName name="_xlnm.Print_Area" localSheetId="3">I.2!$B$1:$D$35</definedName>
    <definedName name="_xlnm.Print_Area" localSheetId="4">'I.3.'!$B$1:$D$51</definedName>
    <definedName name="_xlnm.Print_Area" localSheetId="5">'I.4.'!$B$1:$D$38</definedName>
    <definedName name="_xlnm.Print_Area" localSheetId="6">'I.5.'!$B$1:$H$31</definedName>
    <definedName name="_xlnm.Print_Area" localSheetId="7">'I.6.'!$B$1:$H$28</definedName>
    <definedName name="_xlnm.Print_Area" localSheetId="8">'I.7.'!$B$1:$E$42</definedName>
    <definedName name="_xlnm.Print_Area" localSheetId="9">'I.8.'!$B$1:$G$25</definedName>
    <definedName name="_xlnm.Print_Area" localSheetId="10">'I.9. '!$B$1:$G$23</definedName>
    <definedName name="_xlnm.Print_Area" localSheetId="19">II.1!$B$1:$H$15</definedName>
    <definedName name="_xlnm.Print_Area" localSheetId="20">II.2!$B$1:$J$17</definedName>
    <definedName name="_xlnm.Print_Area" localSheetId="21">II.3!$B$1:$F$14</definedName>
    <definedName name="_xlnm.Print_Area" localSheetId="22">II.4!$B$1:$K$25</definedName>
    <definedName name="_xlnm.Print_Area" localSheetId="23">II.5!$B$1:$L$279</definedName>
    <definedName name="_xlnm.Print_Area" localSheetId="24">II.6!$B$1:$M$30</definedName>
    <definedName name="_xlnm.Print_Area" localSheetId="25">III.1!$B$1:$P$35</definedName>
    <definedName name="_xlnm.Print_Area" localSheetId="26">III.2!$B$1:$L$38</definedName>
    <definedName name="_xlnm.Print_Area" localSheetId="27">III.3!$B$1:$L$38</definedName>
    <definedName name="_xlnm.Print_Area" localSheetId="28">III.4!$B$1:$AQ$38</definedName>
    <definedName name="_xlnm.Print_Area" localSheetId="29">III.5!$B$1:$F$37</definedName>
    <definedName name="_xlnm.Print_Area" localSheetId="30">III.6!$B$1:$J$38</definedName>
    <definedName name="_xlnm.Print_Area" localSheetId="31">III.7!$B$1:$E$37</definedName>
    <definedName name="_xlnm.Print_Area" localSheetId="32">III.8!$B$1:$E$36</definedName>
    <definedName name="_xlnm.Print_Area" localSheetId="33">III.9!$B$1:$H$16</definedName>
    <definedName name="_xlnm.Print_Area" localSheetId="0">Indice!$B$1:$B$55</definedName>
    <definedName name="_xlnm.Print_Area" localSheetId="34">IV.1!$B$1:$H$64</definedName>
    <definedName name="_xlnm.Print_Area" localSheetId="35">IV.2!$B$1:$H$34</definedName>
    <definedName name="_xlnm.Print_Area" localSheetId="36">IV.3!$B$1:$O$64</definedName>
    <definedName name="_xlnm.Print_Area" localSheetId="1">'Sinais Convencionais'!$B$1:$E$30</definedName>
    <definedName name="_xlnm.Print_Area" localSheetId="37">V.1!$B$1:$E$21</definedName>
    <definedName name="_xlnm.Print_Area" localSheetId="38">V.2!$B$1:$G$10</definedName>
    <definedName name="b" localSheetId="4">#REF!</definedName>
    <definedName name="b" localSheetId="5">#REF!</definedName>
    <definedName name="b" localSheetId="24">#REF!</definedName>
    <definedName name="b" localSheetId="35">#REF!</definedName>
    <definedName name="b" localSheetId="36">#REF!</definedName>
    <definedName name="b">#REF!</definedName>
    <definedName name="_xlnm.Database" localSheetId="4">#REF!</definedName>
    <definedName name="_xlnm.Database" localSheetId="5">#REF!</definedName>
    <definedName name="_xlnm.Database" localSheetId="24">#REF!</definedName>
    <definedName name="_xlnm.Database" localSheetId="35">#REF!</definedName>
    <definedName name="_xlnm.Database" localSheetId="36">#REF!</definedName>
    <definedName name="_xlnm.Database">#REF!</definedName>
    <definedName name="çoijupoil">#REF!</definedName>
    <definedName name="euro" localSheetId="24">#REF!</definedName>
    <definedName name="euro" localSheetId="35">#REF!</definedName>
    <definedName name="euro" localSheetId="36">#REF!</definedName>
    <definedName name="euro">#REF!</definedName>
    <definedName name="fg" localSheetId="24">#REF!</definedName>
    <definedName name="fg" localSheetId="35">#REF!</definedName>
    <definedName name="fg" localSheetId="36">#REF!</definedName>
    <definedName name="fg">#REF!</definedName>
    <definedName name="HighwayShapeLength" localSheetId="24">#REF!</definedName>
    <definedName name="HighwayShapeLength" localSheetId="35">#REF!</definedName>
    <definedName name="HighwayShapeLength" localSheetId="36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io">#REF!</definedName>
    <definedName name="jkhuilgi" localSheetId="24">#REF!</definedName>
    <definedName name="jkhuilgi" localSheetId="35">#REF!</definedName>
    <definedName name="jkhuilgi" localSheetId="36">#REF!</definedName>
    <definedName name="jkhuilgi">#REF!</definedName>
    <definedName name="LIXO" localSheetId="4">#REF!</definedName>
    <definedName name="LIXO" localSheetId="5">#REF!</definedName>
    <definedName name="LIXO" localSheetId="24">#REF!</definedName>
    <definedName name="LIXO" localSheetId="35">#REF!</definedName>
    <definedName name="LIXO" localSheetId="36">#REF!</definedName>
    <definedName name="LIXO">#REF!</definedName>
    <definedName name="LIXO10" localSheetId="4">#REF!</definedName>
    <definedName name="LIXO10" localSheetId="5">#REF!</definedName>
    <definedName name="LIXO10" localSheetId="24">#REF!</definedName>
    <definedName name="LIXO10" localSheetId="35">#REF!</definedName>
    <definedName name="LIXO10" localSheetId="36">#REF!</definedName>
    <definedName name="LIXO10">#REF!</definedName>
    <definedName name="LIXO2" localSheetId="4">#REF!</definedName>
    <definedName name="LIXO2" localSheetId="5">#REF!</definedName>
    <definedName name="LIXO2" localSheetId="24">#REF!</definedName>
    <definedName name="LIXO2" localSheetId="35">#REF!</definedName>
    <definedName name="LIXO2" localSheetId="36">#REF!</definedName>
    <definedName name="LIXO2">#REF!</definedName>
    <definedName name="lixo222" localSheetId="4">#REF!</definedName>
    <definedName name="lixo222" localSheetId="5">#REF!</definedName>
    <definedName name="lixo222" localSheetId="24">#REF!</definedName>
    <definedName name="lixo222" localSheetId="35">#REF!</definedName>
    <definedName name="lixo222" localSheetId="36">#REF!</definedName>
    <definedName name="lixo222">#REF!</definedName>
    <definedName name="LIxo4" localSheetId="4">#REF!</definedName>
    <definedName name="LIxo4" localSheetId="5">#REF!</definedName>
    <definedName name="LIxo4" localSheetId="24">#REF!</definedName>
    <definedName name="LIxo4" localSheetId="35">#REF!</definedName>
    <definedName name="LIxo4" localSheetId="36">#REF!</definedName>
    <definedName name="LIxo4">#REF!</definedName>
    <definedName name="LIXO5" localSheetId="4">#REF!</definedName>
    <definedName name="LIXO5" localSheetId="5">#REF!</definedName>
    <definedName name="LIXO5" localSheetId="24">#REF!</definedName>
    <definedName name="LIXO5" localSheetId="35">#REF!</definedName>
    <definedName name="LIXO5" localSheetId="36">#REF!</definedName>
    <definedName name="LIXO5">#REF!</definedName>
    <definedName name="LIXO7" localSheetId="4">#REF!</definedName>
    <definedName name="LIXO7" localSheetId="5">#REF!</definedName>
    <definedName name="LIXO7" localSheetId="24">#REF!</definedName>
    <definedName name="LIXO7" localSheetId="35">#REF!</definedName>
    <definedName name="LIXO7" localSheetId="36">#REF!</definedName>
    <definedName name="LIXO7">#REF!</definedName>
    <definedName name="lixo77" localSheetId="4">#REF!</definedName>
    <definedName name="lixo77" localSheetId="5">#REF!</definedName>
    <definedName name="lixo77" localSheetId="24">#REF!</definedName>
    <definedName name="lixo77" localSheetId="35">#REF!</definedName>
    <definedName name="lixo77" localSheetId="36">#REF!</definedName>
    <definedName name="lixo77">#REF!</definedName>
    <definedName name="LIXO9" localSheetId="4">#REF!</definedName>
    <definedName name="LIXO9" localSheetId="5">#REF!</definedName>
    <definedName name="LIXO9" localSheetId="24">#REF!</definedName>
    <definedName name="LIXO9" localSheetId="35">#REF!</definedName>
    <definedName name="LIXO9" localSheetId="36">#REF!</definedName>
    <definedName name="LIXO9">#REF!</definedName>
    <definedName name="lixxx" localSheetId="4">#REF!</definedName>
    <definedName name="lixxx" localSheetId="5">#REF!</definedName>
    <definedName name="lixxx" localSheetId="24">#REF!</definedName>
    <definedName name="lixxx" localSheetId="35">#REF!</definedName>
    <definedName name="lixxx" localSheetId="36">#REF!</definedName>
    <definedName name="lixxx">#REF!</definedName>
    <definedName name="NUTS98" localSheetId="4">#REF!</definedName>
    <definedName name="NUTS98" localSheetId="5">#REF!</definedName>
    <definedName name="NUTS98" localSheetId="24">#REF!</definedName>
    <definedName name="NUTS98" localSheetId="35">#REF!</definedName>
    <definedName name="NUTS98" localSheetId="36">#REF!</definedName>
    <definedName name="NUTS98">#REF!</definedName>
    <definedName name="oscar" localSheetId="24">#REF!</definedName>
    <definedName name="oscar" localSheetId="35">#REF!</definedName>
    <definedName name="oscar" localSheetId="36">#REF!</definedName>
    <definedName name="oscar">#REF!</definedName>
    <definedName name="Print_Area_MI" localSheetId="4">#REF!</definedName>
    <definedName name="Print_Area_MI" localSheetId="5">#REF!</definedName>
    <definedName name="Print_Area_MI" localSheetId="24">#REF!</definedName>
    <definedName name="Print_Area_MI" localSheetId="35">#REF!</definedName>
    <definedName name="Print_Area_MI" localSheetId="36">#REF!</definedName>
    <definedName name="Print_Area_MI">#REF!</definedName>
    <definedName name="q_4.3" localSheetId="24">#REF!</definedName>
    <definedName name="q_4.3" localSheetId="35">#REF!</definedName>
    <definedName name="q_4.3" localSheetId="36">#REF!</definedName>
    <definedName name="q_4.3">#REF!</definedName>
    <definedName name="QP_QC_1999" localSheetId="4">#REF!</definedName>
    <definedName name="QP_QC_1999" localSheetId="5">#REF!</definedName>
    <definedName name="QP_QC_1999" localSheetId="24">#REF!</definedName>
    <definedName name="QP_QC_1999" localSheetId="35">#REF!</definedName>
    <definedName name="QP_QC_1999" localSheetId="36">#REF!</definedName>
    <definedName name="QP_QC_1999">#REF!</definedName>
    <definedName name="SPSS" localSheetId="4">#REF!</definedName>
    <definedName name="SPSS" localSheetId="5">#REF!</definedName>
    <definedName name="SPSS" localSheetId="24">#REF!</definedName>
    <definedName name="SPSS" localSheetId="35">#REF!</definedName>
    <definedName name="SPSS" localSheetId="36">#REF!</definedName>
    <definedName name="SPSS">#REF!</definedName>
    <definedName name="Titulo" localSheetId="4">#REF!</definedName>
    <definedName name="Titulo" localSheetId="5">#REF!</definedName>
    <definedName name="Titulo" localSheetId="24">#REF!</definedName>
    <definedName name="Titulo" localSheetId="35">#REF!</definedName>
    <definedName name="Titulo" localSheetId="36">#REF!</definedName>
    <definedName name="Titulo">#REF!</definedName>
    <definedName name="_xlnm.Print_Titles" localSheetId="23">II.5!$1:$1</definedName>
    <definedName name="_xlnm.Print_Titles" localSheetId="24">II.6!$1:$4</definedName>
    <definedName name="_xlnm.Print_Titles" localSheetId="26">III.2!$B:$B</definedName>
    <definedName name="_xlnm.Print_Titles" localSheetId="27">III.3!$B:$B</definedName>
    <definedName name="_xlnm.Print_Titles" localSheetId="28">III.4!$C:$C</definedName>
    <definedName name="Todo" localSheetId="4">#REF!</definedName>
    <definedName name="Todo" localSheetId="5">#REF!</definedName>
    <definedName name="Todo" localSheetId="24">#REF!</definedName>
    <definedName name="Todo" localSheetId="35">#REF!</definedName>
    <definedName name="Todo" localSheetId="36">#REF!</definedName>
    <definedName name="Todo">#REF!</definedName>
    <definedName name="Z_3D7B5090_01D1_4F9C_93B2_672218E7CFBE_.wvu.PrintArea" localSheetId="33" hidden="1">III.9!#REF!</definedName>
    <definedName name="Z_3D7B5090_01D1_4F9C_93B2_672218E7CFBE_.wvu.PrintArea" localSheetId="34" hidden="1">IV.1!$B$1:$I$64</definedName>
    <definedName name="Z_3D7B5090_01D1_4F9C_93B2_672218E7CFBE_.wvu.PrintArea" localSheetId="35" hidden="1">IV.2!$B$1:$I$34</definedName>
    <definedName name="Z_3D7B5090_01D1_4F9C_93B2_672218E7CFBE_.wvu.PrintArea" localSheetId="36" hidden="1">IV.3!$B$1:$G$51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2" l="1"/>
  <c r="C5" i="72"/>
  <c r="H31" i="41" l="1"/>
  <c r="H30" i="41"/>
  <c r="H29" i="41"/>
  <c r="H28" i="41"/>
  <c r="H27" i="41"/>
  <c r="H26" i="41"/>
  <c r="H25" i="41"/>
  <c r="H24" i="41"/>
  <c r="H23" i="4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 s="1"/>
  <c r="H9" i="41" s="1"/>
  <c r="F10" i="41"/>
  <c r="F9" i="41" s="1"/>
  <c r="D10" i="41"/>
  <c r="D9" i="41"/>
  <c r="D30" i="63" l="1"/>
  <c r="D26" i="63"/>
  <c r="D20" i="63"/>
  <c r="D12" i="63"/>
  <c r="D11" i="63"/>
  <c r="D45" i="62"/>
  <c r="D44" i="62"/>
  <c r="D36" i="62"/>
  <c r="D31" i="62"/>
  <c r="D30" i="62"/>
  <c r="D25" i="62"/>
  <c r="D24" i="62"/>
  <c r="D14" i="62"/>
  <c r="D13" i="62"/>
  <c r="D12" i="62"/>
  <c r="M24" i="71"/>
  <c r="M23" i="71"/>
  <c r="M21" i="71" s="1"/>
  <c r="M20" i="71" s="1"/>
  <c r="M18" i="71" s="1"/>
  <c r="M17" i="71" s="1"/>
  <c r="M15" i="71" s="1"/>
  <c r="M14" i="71" s="1"/>
  <c r="K12" i="71"/>
  <c r="J12" i="71"/>
  <c r="I12" i="71"/>
  <c r="G12" i="71"/>
  <c r="E12" i="71"/>
  <c r="K11" i="71"/>
  <c r="J11" i="71"/>
  <c r="I11" i="71"/>
  <c r="G11" i="71"/>
  <c r="E11" i="71"/>
  <c r="M10" i="71"/>
  <c r="M9" i="71"/>
  <c r="M8" i="71"/>
  <c r="M7" i="71" s="1"/>
  <c r="D25" i="63" l="1"/>
  <c r="M12" i="71"/>
  <c r="M11" i="71"/>
</calcChain>
</file>

<file path=xl/sharedStrings.xml><?xml version="1.0" encoding="utf-8"?>
<sst xmlns="http://schemas.openxmlformats.org/spreadsheetml/2006/main" count="1811" uniqueCount="642">
  <si>
    <t>Meses</t>
  </si>
  <si>
    <t>Variação (%)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</si>
  <si>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</si>
  <si>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</si>
  <si>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</si>
  <si>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</si>
  <si>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</si>
  <si>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</si>
  <si>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</si>
  <si>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</si>
  <si>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</si>
  <si>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</si>
  <si>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</si>
  <si>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</si>
  <si>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</si>
  <si>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Bovinos</t>
  </si>
  <si>
    <t>Suínos</t>
  </si>
  <si>
    <t>Ovinos</t>
  </si>
  <si>
    <t>Caprinos</t>
  </si>
  <si>
    <t>Ameixa</t>
  </si>
  <si>
    <t>Anona</t>
  </si>
  <si>
    <t>Abacate</t>
  </si>
  <si>
    <t>Cereja</t>
  </si>
  <si>
    <t>Kiwi</t>
  </si>
  <si>
    <t>Maçã</t>
  </si>
  <si>
    <t>Maracujá</t>
  </si>
  <si>
    <t>Papaia</t>
  </si>
  <si>
    <t>Limão</t>
  </si>
  <si>
    <t>Tangerina</t>
  </si>
  <si>
    <t>Castanha</t>
  </si>
  <si>
    <t>Alface</t>
  </si>
  <si>
    <t>Tomate</t>
  </si>
  <si>
    <t>Pimento</t>
  </si>
  <si>
    <t>Morango</t>
  </si>
  <si>
    <t>Cebola</t>
  </si>
  <si>
    <t>Cenoura</t>
  </si>
  <si>
    <t>Nabo</t>
  </si>
  <si>
    <t>Abóbora</t>
  </si>
  <si>
    <t>Batata</t>
  </si>
  <si>
    <t>Espécies</t>
  </si>
  <si>
    <t>(%)</t>
  </si>
  <si>
    <t>Valor</t>
  </si>
  <si>
    <t xml:space="preserve">Total </t>
  </si>
  <si>
    <t>Abrótea</t>
  </si>
  <si>
    <t>Atum e Similares</t>
  </si>
  <si>
    <t>Bicuda</t>
  </si>
  <si>
    <t>Bodião</t>
  </si>
  <si>
    <t>Boga</t>
  </si>
  <si>
    <t>Cavala</t>
  </si>
  <si>
    <t>Cherne</t>
  </si>
  <si>
    <t>Chicharro</t>
  </si>
  <si>
    <t>Garoupa</t>
  </si>
  <si>
    <t>Goraz</t>
  </si>
  <si>
    <t>Pargo</t>
  </si>
  <si>
    <t>Outros</t>
  </si>
  <si>
    <t>x</t>
  </si>
  <si>
    <t>Calheta</t>
  </si>
  <si>
    <t>Câmara de Lobos</t>
  </si>
  <si>
    <t>Funchal</t>
  </si>
  <si>
    <t>Machico</t>
  </si>
  <si>
    <t>Ponta de Sol</t>
  </si>
  <si>
    <t>Porto Moniz</t>
  </si>
  <si>
    <t>Ribeira Brava</t>
  </si>
  <si>
    <t>Santa Cruz</t>
  </si>
  <si>
    <t>Santana</t>
  </si>
  <si>
    <t>São Vicente</t>
  </si>
  <si>
    <t>Porto Santo</t>
  </si>
  <si>
    <t>Sercial</t>
  </si>
  <si>
    <t>Verdelho</t>
  </si>
  <si>
    <t>Rubricas</t>
  </si>
  <si>
    <t>Embarcações</t>
  </si>
  <si>
    <t>Produção</t>
  </si>
  <si>
    <t>t</t>
  </si>
  <si>
    <t>Anos</t>
  </si>
  <si>
    <t>Culturas</t>
  </si>
  <si>
    <t>Sargos</t>
  </si>
  <si>
    <t>Cana-de-açúcar</t>
  </si>
  <si>
    <t>Branco</t>
  </si>
  <si>
    <t>Complexa</t>
  </si>
  <si>
    <t xml:space="preserve"> </t>
  </si>
  <si>
    <t>Abacateiro</t>
  </si>
  <si>
    <t>Amoreira</t>
  </si>
  <si>
    <t>Anoneira</t>
  </si>
  <si>
    <t xml:space="preserve">Araçaleiro </t>
  </si>
  <si>
    <t>Bananeira</t>
  </si>
  <si>
    <t xml:space="preserve">Figueira </t>
  </si>
  <si>
    <t>Maracujazeiro</t>
  </si>
  <si>
    <t>Papaieira</t>
  </si>
  <si>
    <t>Pitangueira</t>
  </si>
  <si>
    <t>Outras</t>
  </si>
  <si>
    <t>Acelga</t>
  </si>
  <si>
    <t>Alho francês</t>
  </si>
  <si>
    <t>Basílico</t>
  </si>
  <si>
    <t>Beringela</t>
  </si>
  <si>
    <t>Beterraba</t>
  </si>
  <si>
    <t>Coentros</t>
  </si>
  <si>
    <t>Pepino</t>
  </si>
  <si>
    <t>Pimenta</t>
  </si>
  <si>
    <t>Salsa</t>
  </si>
  <si>
    <t>Vinha</t>
  </si>
  <si>
    <t>Banana</t>
  </si>
  <si>
    <t>Pastagens</t>
  </si>
  <si>
    <t>Pousio</t>
  </si>
  <si>
    <t>Plantas vendidas</t>
  </si>
  <si>
    <t>Artes fixas pequena pesca &lt;12m</t>
  </si>
  <si>
    <t>Artes fixas &gt;= 12m</t>
  </si>
  <si>
    <t>Cerco</t>
  </si>
  <si>
    <t>Entre 16 e 34 anos</t>
  </si>
  <si>
    <t>Entre 35 e 54 anos</t>
  </si>
  <si>
    <t>Pescadores</t>
  </si>
  <si>
    <t>Peixe - Espada Preto</t>
  </si>
  <si>
    <t>GT</t>
  </si>
  <si>
    <t xml:space="preserve">Ameixeira </t>
  </si>
  <si>
    <t>Malvasias</t>
  </si>
  <si>
    <t>Rúcula</t>
  </si>
  <si>
    <t>Anzol</t>
  </si>
  <si>
    <t>Armadilhas</t>
  </si>
  <si>
    <t>Outras artes</t>
  </si>
  <si>
    <t>Milho doce</t>
  </si>
  <si>
    <t>Chicória</t>
  </si>
  <si>
    <t xml:space="preserve">Boal </t>
  </si>
  <si>
    <t>Tinto</t>
  </si>
  <si>
    <t>//</t>
  </si>
  <si>
    <t>Vitis vinifera</t>
  </si>
  <si>
    <t>Outras aromáticas</t>
  </si>
  <si>
    <t>Bróculos</t>
  </si>
  <si>
    <t>Ano</t>
  </si>
  <si>
    <t>8=5-6+7</t>
  </si>
  <si>
    <t>10=8-9</t>
  </si>
  <si>
    <t>14=10-11-12+13</t>
  </si>
  <si>
    <t>Batatas (inclui sementes)</t>
  </si>
  <si>
    <t>Frutos</t>
  </si>
  <si>
    <t>Vinho</t>
  </si>
  <si>
    <t>Animais</t>
  </si>
  <si>
    <t>Hortícolas frescos</t>
  </si>
  <si>
    <t>Plantas e flores</t>
  </si>
  <si>
    <t>Das quais:</t>
  </si>
  <si>
    <t>Frutos frescos</t>
  </si>
  <si>
    <t>Dos quais:</t>
  </si>
  <si>
    <t>Citrinos</t>
  </si>
  <si>
    <t>Uvas</t>
  </si>
  <si>
    <t>Leite</t>
  </si>
  <si>
    <t>Ovos</t>
  </si>
  <si>
    <t>Plantações</t>
  </si>
  <si>
    <t>Aves de capoeira</t>
  </si>
  <si>
    <t>Edifícios</t>
  </si>
  <si>
    <t>Outra FBCF</t>
  </si>
  <si>
    <t>1=2+5</t>
  </si>
  <si>
    <t>2=3+4</t>
  </si>
  <si>
    <t>5=6+7+8</t>
  </si>
  <si>
    <t>Assalariada</t>
  </si>
  <si>
    <t>Não assalariada</t>
  </si>
  <si>
    <t>1=2+7</t>
  </si>
  <si>
    <t>7=8+…+10</t>
  </si>
  <si>
    <t>3=4+5</t>
  </si>
  <si>
    <t>2=3+6</t>
  </si>
  <si>
    <t>Culturas permanentes</t>
  </si>
  <si>
    <t>Horta familiar</t>
  </si>
  <si>
    <t>Terra arável</t>
  </si>
  <si>
    <t>Cereais para grão</t>
  </si>
  <si>
    <t>Prados temporários e culturas forrageiras</t>
  </si>
  <si>
    <t>Culturas industriais</t>
  </si>
  <si>
    <t>Flores e plantas ornamentais</t>
  </si>
  <si>
    <t>Restantes culturas temporárias</t>
  </si>
  <si>
    <t>Frutos subtropicais</t>
  </si>
  <si>
    <t>Frutos de casca rija</t>
  </si>
  <si>
    <t>Castas europeias</t>
  </si>
  <si>
    <t>Uva de mesa</t>
  </si>
  <si>
    <t>Restantes culturas permanentes</t>
  </si>
  <si>
    <t>Índice</t>
  </si>
  <si>
    <t xml:space="preserve">  Dos quais:</t>
  </si>
  <si>
    <t>Couve repolho</t>
  </si>
  <si>
    <t>Feijão verde</t>
  </si>
  <si>
    <t xml:space="preserve">  Das quais:</t>
  </si>
  <si>
    <t>Rosa</t>
  </si>
  <si>
    <t>Cravo</t>
  </si>
  <si>
    <t>Gerbera</t>
  </si>
  <si>
    <t>Batata de consumo</t>
  </si>
  <si>
    <t>Batata primor</t>
  </si>
  <si>
    <t>Batata de conservação</t>
  </si>
  <si>
    <t xml:space="preserve">Frutos </t>
  </si>
  <si>
    <t>Maçãs</t>
  </si>
  <si>
    <t>Tangerinas</t>
  </si>
  <si>
    <t>Limões</t>
  </si>
  <si>
    <t>Vinhos</t>
  </si>
  <si>
    <t>Ovinos e caprinos</t>
  </si>
  <si>
    <t>Leite de vaca a teor real</t>
  </si>
  <si>
    <t>Courgette</t>
  </si>
  <si>
    <t>Pimpinela</t>
  </si>
  <si>
    <t>Estrelícia</t>
  </si>
  <si>
    <t>Antúrio</t>
  </si>
  <si>
    <t>Protea</t>
  </si>
  <si>
    <t>Cerejas</t>
  </si>
  <si>
    <t xml:space="preserve">Bovinos </t>
  </si>
  <si>
    <t>Mel</t>
  </si>
  <si>
    <t>Produtos agrícolas</t>
  </si>
  <si>
    <t>Vegetais e produtos hortícolas</t>
  </si>
  <si>
    <t xml:space="preserve">Frutos frescos </t>
  </si>
  <si>
    <t xml:space="preserve">Tomate </t>
  </si>
  <si>
    <t>Manga</t>
  </si>
  <si>
    <t>Rosado</t>
  </si>
  <si>
    <t>Goiabeira</t>
  </si>
  <si>
    <t>Feijão maduro</t>
  </si>
  <si>
    <t>Segurelha</t>
  </si>
  <si>
    <t>Couve bróculo</t>
  </si>
  <si>
    <t xml:space="preserve">           </t>
  </si>
  <si>
    <t xml:space="preserve">Fontes: </t>
  </si>
  <si>
    <t>Floresta natural</t>
  </si>
  <si>
    <t>Floresta cultivada</t>
  </si>
  <si>
    <t>Povoamentos</t>
  </si>
  <si>
    <t>Eucalipto</t>
  </si>
  <si>
    <t>Pinheiro-bravo</t>
  </si>
  <si>
    <t>Acácias</t>
  </si>
  <si>
    <t>Castanheiro</t>
  </si>
  <si>
    <t>Outras folhosas e resinosas</t>
  </si>
  <si>
    <t>Floresta cultivada ardida</t>
  </si>
  <si>
    <t>Unidade: ha</t>
  </si>
  <si>
    <t>Inhame</t>
  </si>
  <si>
    <t>Milho p/ maçaroca</t>
  </si>
  <si>
    <t>Pera</t>
  </si>
  <si>
    <t>Produto</t>
  </si>
  <si>
    <t xml:space="preserve">Banana </t>
  </si>
  <si>
    <t>Frutas (t)</t>
  </si>
  <si>
    <t>Pêssego</t>
  </si>
  <si>
    <t>Quantidade</t>
  </si>
  <si>
    <t>Efetivo</t>
  </si>
  <si>
    <t>Frutos       subtropicais</t>
  </si>
  <si>
    <t>Cereais (incui sementes)</t>
  </si>
  <si>
    <t>3=4</t>
  </si>
  <si>
    <t>6=7+8</t>
  </si>
  <si>
    <t>ə</t>
  </si>
  <si>
    <t>ha</t>
  </si>
  <si>
    <t>R. A. Madeira</t>
  </si>
  <si>
    <t>Variação</t>
  </si>
  <si>
    <t>%</t>
  </si>
  <si>
    <t>Área</t>
  </si>
  <si>
    <t>Unidade: Nº</t>
  </si>
  <si>
    <t>Total R. A. Madeira</t>
  </si>
  <si>
    <t>Produtores</t>
  </si>
  <si>
    <t>N.º</t>
  </si>
  <si>
    <t>Fruticultura</t>
  </si>
  <si>
    <t>Horticultura</t>
  </si>
  <si>
    <t>Cultura</t>
  </si>
  <si>
    <t>Unidade: N.º</t>
  </si>
  <si>
    <t>Viticultores</t>
  </si>
  <si>
    <t>milhares</t>
  </si>
  <si>
    <t>Requeijão e queijo fresco</t>
  </si>
  <si>
    <t>Mel de cana</t>
  </si>
  <si>
    <t>Produção de ovos</t>
  </si>
  <si>
    <t>Abate de frango</t>
  </si>
  <si>
    <t>Kg</t>
  </si>
  <si>
    <t>Unidade: milhões de euros</t>
  </si>
  <si>
    <t>Unidade: milhares de UTA</t>
  </si>
  <si>
    <t>11=12+16+17+18</t>
  </si>
  <si>
    <t>euros</t>
  </si>
  <si>
    <t>Valor (euros)</t>
  </si>
  <si>
    <r>
      <t>Vinha (</t>
    </r>
    <r>
      <rPr>
        <i/>
        <sz val="8"/>
        <rFont val="Arial"/>
        <family val="2"/>
      </rPr>
      <t>vitis vinifera</t>
    </r>
    <r>
      <rPr>
        <sz val="8"/>
        <rFont val="Arial"/>
        <family val="2"/>
      </rPr>
      <t>)</t>
    </r>
  </si>
  <si>
    <t>Cabeças</t>
  </si>
  <si>
    <t>Peso</t>
  </si>
  <si>
    <t>Floresta laurissilva</t>
  </si>
  <si>
    <t>1=2+3</t>
  </si>
  <si>
    <t>Plantas forrageiras</t>
  </si>
  <si>
    <t>Frutos secos</t>
  </si>
  <si>
    <t>Modo de produção biológico</t>
  </si>
  <si>
    <t>Em conversão</t>
  </si>
  <si>
    <t xml:space="preserve">Outras castas </t>
  </si>
  <si>
    <t>Híbridos produtores diretos</t>
  </si>
  <si>
    <t>Total geral</t>
  </si>
  <si>
    <t>Cerco local</t>
  </si>
  <si>
    <t>Cerco costeiro</t>
  </si>
  <si>
    <t>Polivalente local</t>
  </si>
  <si>
    <t>Polivalente costeiro</t>
  </si>
  <si>
    <t>Polivalente largo</t>
  </si>
  <si>
    <t>Consumo intermédio</t>
  </si>
  <si>
    <t>Consumo de capital fixo</t>
  </si>
  <si>
    <t>Outros impostos sobre a produção</t>
  </si>
  <si>
    <t>Outros subsídios à produção</t>
  </si>
  <si>
    <t>Remuneração dos assalariados</t>
  </si>
  <si>
    <t>Rendas a pagar</t>
  </si>
  <si>
    <t>Juros a pagar</t>
  </si>
  <si>
    <t>Juros a receber</t>
  </si>
  <si>
    <t>Produção do ramo agrícola (preços de base)</t>
  </si>
  <si>
    <t>Produção da agricultura (preços base)</t>
  </si>
  <si>
    <t>Produção de bens agrícolas</t>
  </si>
  <si>
    <t>Produção vegetal</t>
  </si>
  <si>
    <t>Produção animal</t>
  </si>
  <si>
    <t>Serviços agrícolas</t>
  </si>
  <si>
    <t>Atividades secundárias não agrícolas (não separáveis)</t>
  </si>
  <si>
    <t>Outros produtos animais</t>
  </si>
  <si>
    <t>Produtos animais</t>
  </si>
  <si>
    <t>Outros produtos vegetais</t>
  </si>
  <si>
    <t>Energia e lubrificantes</t>
  </si>
  <si>
    <t>Alimentos para animais</t>
  </si>
  <si>
    <t>Formação bruta de capital fixo</t>
  </si>
  <si>
    <t>Em produtos agrícolas</t>
  </si>
  <si>
    <t>Em produtos não agrícolas</t>
  </si>
  <si>
    <t>Máquinas e materiais</t>
  </si>
  <si>
    <t>Transferências de capital</t>
  </si>
  <si>
    <t>Ajudas ao investimento</t>
  </si>
  <si>
    <t>Outras transferências de capital</t>
  </si>
  <si>
    <t>Tomateiro arbóreo</t>
  </si>
  <si>
    <t>Tinta negra</t>
  </si>
  <si>
    <t>milhares de litros</t>
  </si>
  <si>
    <t>DRADR - Direção Regional de Agricultura e Desenvolvimento Rural</t>
  </si>
  <si>
    <t>IVBAM - Instituto do Vinho, Bordado e do Artesanato da Madeira, I.P.</t>
  </si>
  <si>
    <t>Unidade: cab.</t>
  </si>
  <si>
    <t>kw</t>
  </si>
  <si>
    <t>kg</t>
  </si>
  <si>
    <t>Quantidade (kg)</t>
  </si>
  <si>
    <t>Unidade: hl</t>
  </si>
  <si>
    <t>Batata-doce</t>
  </si>
  <si>
    <t>Volume de mão-de-obra agrícola</t>
  </si>
  <si>
    <t>Área florestal</t>
  </si>
  <si>
    <t>Total agrícola</t>
  </si>
  <si>
    <t xml:space="preserve"> Categoria extra</t>
  </si>
  <si>
    <t>Espécie</t>
  </si>
  <si>
    <t>Floresta ripícola</t>
  </si>
  <si>
    <t>Área de corte raso</t>
  </si>
  <si>
    <t>Outras hortícolas</t>
  </si>
  <si>
    <t>Outras ornamentais</t>
  </si>
  <si>
    <t>Cimbídios</t>
  </si>
  <si>
    <t>Primeira categoria</t>
  </si>
  <si>
    <t>Segunda categoria</t>
  </si>
  <si>
    <t xml:space="preserve">Total de floresta </t>
  </si>
  <si>
    <t>5=3-4</t>
  </si>
  <si>
    <t>3=1-2</t>
  </si>
  <si>
    <t>Aipo</t>
  </si>
  <si>
    <t>DREM - Direção Regional de Estatística da Madeira</t>
  </si>
  <si>
    <t xml:space="preserve">Explorações (N.º) </t>
  </si>
  <si>
    <t xml:space="preserve">Explorações com Superfície Agrícola Utilizada (SAU) (N.º) </t>
  </si>
  <si>
    <t>Superfície Agrícola Utilizada (SAU)</t>
  </si>
  <si>
    <t>Hortícolas</t>
  </si>
  <si>
    <t>Batata doce e inhame</t>
  </si>
  <si>
    <t>Pastagens permanentes em terra limpa</t>
  </si>
  <si>
    <t xml:space="preserve">Efetivos animais (N.º) </t>
  </si>
  <si>
    <t xml:space="preserve">Máquinas agrícolas (N.º) </t>
  </si>
  <si>
    <t>Tratores</t>
  </si>
  <si>
    <t>Motocultivadores</t>
  </si>
  <si>
    <t>Motoenxadas</t>
  </si>
  <si>
    <t>R.A.Madeira</t>
  </si>
  <si>
    <t>SAU = Terra Arável + Culturas Permanentes + Horta Familiar + Pastagens Permanentes</t>
  </si>
  <si>
    <t xml:space="preserve">Explorações </t>
  </si>
  <si>
    <t>Natureza jurídica</t>
  </si>
  <si>
    <t>Produtor singular</t>
  </si>
  <si>
    <t>Sociedades</t>
  </si>
  <si>
    <t>Classes Unidade Trabalho-Ano (UTA)</t>
  </si>
  <si>
    <t>&lt; 1 UTA</t>
  </si>
  <si>
    <t>1 - &lt; 1,5 UTA</t>
  </si>
  <si>
    <t>1,5 - &lt; 3 UTA</t>
  </si>
  <si>
    <t>≥ 3 UTA</t>
  </si>
  <si>
    <t>Dimensão Económica</t>
  </si>
  <si>
    <t>&lt; 8 000 €</t>
  </si>
  <si>
    <t>8 000 - &lt; 25 000 €</t>
  </si>
  <si>
    <t>25 000 - &lt; 100 000 €</t>
  </si>
  <si>
    <t>≥ 100 000 €</t>
  </si>
  <si>
    <t>Orientação Técnico-Económica (OTE)</t>
  </si>
  <si>
    <t>Policultura</t>
  </si>
  <si>
    <t>Polipecuária</t>
  </si>
  <si>
    <t>Especializadas em culturas arvenses</t>
  </si>
  <si>
    <t>Especializadas em culturas permanentes</t>
  </si>
  <si>
    <t>Especializadas em granívoros</t>
  </si>
  <si>
    <t>Especializadas em herbívoros</t>
  </si>
  <si>
    <t>Especializadas em horticultura intensiva e floricultura</t>
  </si>
  <si>
    <t>Mistas de culturas e criação de gado</t>
  </si>
  <si>
    <t>Explorações não classificadas</t>
  </si>
  <si>
    <t>População Agrícola Familiar</t>
  </si>
  <si>
    <t>Indivíduos</t>
  </si>
  <si>
    <t>Homens</t>
  </si>
  <si>
    <t>Mulheres</t>
  </si>
  <si>
    <t>Idade</t>
  </si>
  <si>
    <t>Média (anos)</t>
  </si>
  <si>
    <t>&lt; 35 anos</t>
  </si>
  <si>
    <t>35 a &lt; 45 anos</t>
  </si>
  <si>
    <t>45 a &lt; 65 anos</t>
  </si>
  <si>
    <t>≥ 65 anos</t>
  </si>
  <si>
    <t>Nível de instrução</t>
  </si>
  <si>
    <t>Nenhum</t>
  </si>
  <si>
    <t>Básico</t>
  </si>
  <si>
    <t>Secundário/Pós-secundário</t>
  </si>
  <si>
    <t>Superior</t>
  </si>
  <si>
    <t>Tempo de atividade</t>
  </si>
  <si>
    <t>Sem atividade</t>
  </si>
  <si>
    <t>Com atividade</t>
  </si>
  <si>
    <t>&gt; 0 a &lt; 50%</t>
  </si>
  <si>
    <t>50 a &lt;100%</t>
  </si>
  <si>
    <t>Tempo completo</t>
  </si>
  <si>
    <t>Produtor agrícola singular</t>
  </si>
  <si>
    <t>Trabalhadores Permanentes</t>
  </si>
  <si>
    <t>Total de indivíduos</t>
  </si>
  <si>
    <t>&lt; 25 anos</t>
  </si>
  <si>
    <t>25 a &lt; 55 anos</t>
  </si>
  <si>
    <t>55 a &lt; 65 anos</t>
  </si>
  <si>
    <t>Trabalhadores eventuais</t>
  </si>
  <si>
    <t>Dias</t>
  </si>
  <si>
    <t>Homens (nº dias)</t>
  </si>
  <si>
    <t>Mulheres (nº dias)</t>
  </si>
  <si>
    <t>Trabalhadores não contratados diretamente pelo produtor (nº horas)</t>
  </si>
  <si>
    <t>Unidades de Trabalho-Ano</t>
  </si>
  <si>
    <t>Total (UTA)</t>
  </si>
  <si>
    <t>Mão-de-obra familiar</t>
  </si>
  <si>
    <t>Produtor</t>
  </si>
  <si>
    <t>Cônjuge</t>
  </si>
  <si>
    <t>Outros membros da família</t>
  </si>
  <si>
    <t>Mão-de-obra não familiar</t>
  </si>
  <si>
    <t>Trabalhadores permanentes</t>
  </si>
  <si>
    <t>Não contratada pelo produtor</t>
  </si>
  <si>
    <r>
      <t xml:space="preserve">Superficie Irrigável </t>
    </r>
    <r>
      <rPr>
        <b/>
        <vertAlign val="superscript"/>
        <sz val="8"/>
        <rFont val="Arial"/>
        <family val="2"/>
      </rPr>
      <t>(1)</t>
    </r>
  </si>
  <si>
    <t>Preço médio</t>
  </si>
  <si>
    <t>Área: ha</t>
  </si>
  <si>
    <t>Produtores diretos</t>
  </si>
  <si>
    <t xml:space="preserve">Unidade: N.º </t>
  </si>
  <si>
    <t>Petúnias (Surfínias)</t>
  </si>
  <si>
    <t>(voltar ao índice)</t>
  </si>
  <si>
    <t>Ano: 2015</t>
  </si>
  <si>
    <t>Cana sacarina</t>
  </si>
  <si>
    <t>Couve-flor</t>
  </si>
  <si>
    <t>1=2+3+5+6+ 10+11+19+20</t>
  </si>
  <si>
    <t xml:space="preserve">Sinais convencionais </t>
  </si>
  <si>
    <t>-</t>
  </si>
  <si>
    <t>Valor não disponível</t>
  </si>
  <si>
    <t>Valor inferior a metade do módulo da unidade utilizada</t>
  </si>
  <si>
    <t>Valor retificado</t>
  </si>
  <si>
    <t>Valor revisto</t>
  </si>
  <si>
    <t>Unidades de medida</t>
  </si>
  <si>
    <t>Tonelada</t>
  </si>
  <si>
    <t>Hectare</t>
  </si>
  <si>
    <t>Número</t>
  </si>
  <si>
    <t>Valor confidencial</t>
  </si>
  <si>
    <t>...</t>
  </si>
  <si>
    <t>Não aplicável</t>
  </si>
  <si>
    <t>Quebra de série</t>
  </si>
  <si>
    <t>┴</t>
  </si>
  <si>
    <t>Valor previsto</t>
  </si>
  <si>
    <t>f</t>
  </si>
  <si>
    <t>Valor provisório</t>
  </si>
  <si>
    <t>Valor preliminar</t>
  </si>
  <si>
    <t>Valor com coeficiente de variação elevado (aplicado no caso em que o valor é divulgado)</t>
  </si>
  <si>
    <t>§</t>
  </si>
  <si>
    <t>Arqueação bruta</t>
  </si>
  <si>
    <t>cab.</t>
  </si>
  <si>
    <t>Hectolitro</t>
  </si>
  <si>
    <t>hl</t>
  </si>
  <si>
    <t>Litro</t>
  </si>
  <si>
    <t>l</t>
  </si>
  <si>
    <t>Quilograma</t>
  </si>
  <si>
    <t>Quilowatt</t>
  </si>
  <si>
    <t>kW</t>
  </si>
  <si>
    <t>Volume</t>
  </si>
  <si>
    <t>vol</t>
  </si>
  <si>
    <t>Exploração</t>
  </si>
  <si>
    <t>expl.</t>
  </si>
  <si>
    <t>Unidade</t>
  </si>
  <si>
    <t>unid.</t>
  </si>
  <si>
    <t>Unidade de trabalho ano</t>
  </si>
  <si>
    <t>UTA</t>
  </si>
  <si>
    <t>Valor acrescentado bruto</t>
  </si>
  <si>
    <t>VAB</t>
  </si>
  <si>
    <t>Couves (exceto couve-flor)</t>
  </si>
  <si>
    <t>Mangueiro (porta - enxerto)</t>
  </si>
  <si>
    <t>Pereira</t>
  </si>
  <si>
    <t>Rum agrícola a 100% vol.</t>
  </si>
  <si>
    <t>Janeiro a dezembro</t>
  </si>
  <si>
    <t>Outras industriais, inclui a cana-  -de-açúcar</t>
  </si>
  <si>
    <t>Sinais Convencionais</t>
  </si>
  <si>
    <t>Cardeais (Hibiscos)</t>
  </si>
  <si>
    <t>Laurus novacanariensis (Loureiro)</t>
  </si>
  <si>
    <t>Malvas (Gerânios)</t>
  </si>
  <si>
    <t>Maravilhas</t>
  </si>
  <si>
    <t>Mirica faia (Faia)</t>
  </si>
  <si>
    <t>Urzes (Erica)</t>
  </si>
  <si>
    <t>Vinhático</t>
  </si>
  <si>
    <t xml:space="preserve">Viola </t>
  </si>
  <si>
    <r>
      <t xml:space="preserve">Plantas industriais </t>
    </r>
    <r>
      <rPr>
        <sz val="8"/>
        <rFont val="Arial"/>
        <family val="2"/>
      </rPr>
      <t>(cana-de-açúcar)</t>
    </r>
  </si>
  <si>
    <t>Orquídea</t>
  </si>
  <si>
    <t>Meios de produção</t>
  </si>
  <si>
    <t xml:space="preserve">Bens e Serviços Correntes </t>
  </si>
  <si>
    <t xml:space="preserve">Sementes e plantas </t>
  </si>
  <si>
    <t>Energia e Lubrificantes</t>
  </si>
  <si>
    <t>Combustiveis para motores</t>
  </si>
  <si>
    <t>Lubrificantes</t>
  </si>
  <si>
    <t>Adubos e Corretivos</t>
  </si>
  <si>
    <t>Produtos de Proteção das Plantas</t>
  </si>
  <si>
    <t>Fungicidas</t>
  </si>
  <si>
    <t>Insecticidas</t>
  </si>
  <si>
    <t>Herbicidas</t>
  </si>
  <si>
    <t>Outros produtos para proteção das plantas</t>
  </si>
  <si>
    <t xml:space="preserve">     Medicamentos</t>
  </si>
  <si>
    <t xml:space="preserve">            Farmacológicos</t>
  </si>
  <si>
    <t xml:space="preserve">            Outros</t>
  </si>
  <si>
    <t>Alimentos para Animais</t>
  </si>
  <si>
    <t>Alimentos compostos para animais</t>
  </si>
  <si>
    <t>Outros alimentos compostos</t>
  </si>
  <si>
    <t>Manutenção de Materiais</t>
  </si>
  <si>
    <t>Manutenção de Edifícios</t>
  </si>
  <si>
    <t>Outros Bens e Serviços</t>
  </si>
  <si>
    <t>Bens agrícolas</t>
  </si>
  <si>
    <t>Plantas Industriais</t>
  </si>
  <si>
    <t>Euro/100 kg</t>
  </si>
  <si>
    <t>Vegetais e Produtos Hortícolas</t>
  </si>
  <si>
    <t>Euro/100 unid.</t>
  </si>
  <si>
    <t>Euro/hl</t>
  </si>
  <si>
    <t>Produção do ramo agrícola
(preços base)</t>
  </si>
  <si>
    <t xml:space="preserve">Valor acrescentado bruto </t>
  </si>
  <si>
    <t xml:space="preserve">Valor acrescentado líquido </t>
  </si>
  <si>
    <t xml:space="preserve">Rendimento dos fatores </t>
  </si>
  <si>
    <t xml:space="preserve">Excedente líquido de exploração </t>
  </si>
  <si>
    <t>Rendimento empresarial líquido</t>
  </si>
  <si>
    <t>Plantas industriais</t>
  </si>
  <si>
    <t>Com 55 e mais anos</t>
  </si>
  <si>
    <t>Notas: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</si>
  <si>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DRA - Direção Regional de Agricultura</t>
    </r>
  </si>
  <si>
    <r>
      <rPr>
        <b/>
        <sz val="7"/>
        <rFont val="Arial"/>
        <family val="2"/>
      </rPr>
      <t>Fontes:</t>
    </r>
    <r>
      <rPr>
        <sz val="7"/>
        <rFont val="Arial"/>
        <family val="2"/>
      </rPr>
      <t xml:space="preserve"> DRA - Direção Regional de Agricultura e IVBAM - Instituto do Vinho, Bordado e Artesanato da Madeira, I.P.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</si>
  <si>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DRADR - Direção Regional de Agricultura e Desenvolvimento Rural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</si>
  <si>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DRA - Direção Regional de Agricultura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</si>
  <si>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Bordado e do Artesanato da Madeira, I.P.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</si>
  <si>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Bordado e do Artesanato da Madeira, I.P. 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</si>
  <si>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 - Instituto Nacional de Estatística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</si>
  <si>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 - Direção Regional de Estatística da Madeira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</si>
  <si>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DRP - Direção Regional das Pescas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</si>
  <si>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INE, Projeto dos preços agrícolas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</si>
  <si>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Florestas, 2º Inventário Florestal da Região Autónoma da Madeira, Relatório Final, abril de 2015.</t>
    </r>
  </si>
  <si>
    <t>I. AGRICULTURA</t>
  </si>
  <si>
    <t xml:space="preserve">I.5 - Estimativa da área e produção de algumas culturas temporárias </t>
  </si>
  <si>
    <t>I.6 - Estimativa da área e produção de algumas culturas permanentes</t>
  </si>
  <si>
    <t>I.7 - Venda de plantas hortícolas e aromáticas em modo de produção convencional por viveiristas regionais</t>
  </si>
  <si>
    <t>I.8 - Espécies de permanentes vendidas por viveiristas regionais</t>
  </si>
  <si>
    <t>I.9 - Venda de plantas ornamentais por viveiristas regionais</t>
  </si>
  <si>
    <t>I.10 - Produtores e áreas em modo de produção biológico (MPB)</t>
  </si>
  <si>
    <t>I.11 - Comercialização de banana, por categoria e mês</t>
  </si>
  <si>
    <t>I.12 - Produção de uvas de castas Vitis Vinifera</t>
  </si>
  <si>
    <t>I.13 - Produção de vinho (sem álcool vínico), por ano de vindima</t>
  </si>
  <si>
    <t>I.14 - Algumas produções regionais agrícolas e agro-industriais</t>
  </si>
  <si>
    <t>I.15 - Estimativa anual dos principais grupos de efetivos animais</t>
  </si>
  <si>
    <t>I.17 - Reses abatidas e aprovadas para consumo, segundo as principais espécies</t>
  </si>
  <si>
    <t>II. PESCA</t>
  </si>
  <si>
    <t xml:space="preserve">II.1 - Embarcações licenciadas por segmento de pesca </t>
  </si>
  <si>
    <t>II.2 - Pescadores matriculados em 31-XII, por segmento de pesca</t>
  </si>
  <si>
    <t>II.3 - Licenças de pesca emitidas por tipo de arte</t>
  </si>
  <si>
    <t xml:space="preserve">II.4 - Pesca descarregada </t>
  </si>
  <si>
    <t>II.5 - Pesca descarregada por espécie e mês</t>
  </si>
  <si>
    <t>III. CONTAS ECONÓMICAS DA AGRICULTURA E EXPORTAÇÕES DE PRODUTOS AGRÍCOLAS</t>
  </si>
  <si>
    <t>IV. PREÇOS AGRÍCOLAS</t>
  </si>
  <si>
    <t>V. SILVICULTURA</t>
  </si>
  <si>
    <t xml:space="preserve">V.1 - Superfície florestal da R. A. da Madeira </t>
  </si>
  <si>
    <r>
      <t xml:space="preserve">I.6 - Estimativa da área e produção de algumas culturas permanentes </t>
    </r>
    <r>
      <rPr>
        <b/>
        <vertAlign val="superscript"/>
        <sz val="10"/>
        <rFont val="Arial"/>
        <family val="2"/>
      </rPr>
      <t>(1)</t>
    </r>
  </si>
  <si>
    <r>
      <t xml:space="preserve">I.7 - Venda de plantas hortícolas e aromáticas em modo de produção convencional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</si>
  <si>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I.8 - Espécies de permanentes vendidas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</si>
  <si>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I.9 - Venda de plantas ornamentais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</si>
  <si>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I.12 - Produção de uvas de castas </t>
    </r>
    <r>
      <rPr>
        <b/>
        <i/>
        <sz val="10"/>
        <rFont val="Arial"/>
        <family val="2"/>
      </rPr>
      <t>Vitis Vinifera</t>
    </r>
  </si>
  <si>
    <t>I.14 - Algumas produções regionais agrícolas e agroindustriais</t>
  </si>
  <si>
    <t xml:space="preserve">I.17 - Reses abatidas e aprovadas para consumo, segundo as principais espécies                       </t>
  </si>
  <si>
    <t xml:space="preserve">Cereja </t>
  </si>
  <si>
    <t>Maça</t>
  </si>
  <si>
    <t>Tabaibo</t>
  </si>
  <si>
    <t>Fruticultura subtropical</t>
  </si>
  <si>
    <t xml:space="preserve">Floricultura </t>
  </si>
  <si>
    <t>III.9 - Principais expedições de produtos agrícolas</t>
  </si>
  <si>
    <t>III.9 - Principais expedições de produtos Agrícolas</t>
  </si>
  <si>
    <t>Flores (N.º)</t>
  </si>
  <si>
    <t>Cymbidium (haste)</t>
  </si>
  <si>
    <t>Prótea</t>
  </si>
  <si>
    <r>
      <t>P</t>
    </r>
    <r>
      <rPr>
        <sz val="12"/>
        <rFont val="Cambria"/>
        <family val="1"/>
      </rPr>
      <t>o</t>
    </r>
  </si>
  <si>
    <r>
      <t>P</t>
    </r>
    <r>
      <rPr>
        <sz val="12"/>
        <rFont val="Cambria"/>
        <family val="1"/>
      </rPr>
      <t>e</t>
    </r>
  </si>
  <si>
    <r>
      <t>R</t>
    </r>
    <r>
      <rPr>
        <sz val="12"/>
        <rFont val="Cambria"/>
        <family val="1"/>
      </rPr>
      <t>c</t>
    </r>
  </si>
  <si>
    <r>
      <t>R</t>
    </r>
    <r>
      <rPr>
        <sz val="12"/>
        <rFont val="Cambria"/>
        <family val="1"/>
      </rPr>
      <t>v</t>
    </r>
  </si>
  <si>
    <t>I.16 - Produção de ovos e abate de frango</t>
  </si>
  <si>
    <t>(1) Inclui a horta familiar.</t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</si>
  <si>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 xml:space="preserve">(1) A superfície ocupada pelas árvores de fruto engloba os pomares em povoamento regular, assim como a correspondente à dos pés dispersos.                  </t>
    </r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</si>
  <si>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(1) Inclui os serviços da DRA e viveiristas certificados pela DRA.</t>
    </r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</si>
  <si>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(1) Inclui os serviços da DRADR e viveiristas certificados pela DRADR.</t>
    </r>
  </si>
  <si>
    <r>
      <rPr>
        <b/>
        <sz val="7"/>
        <rFont val="Arial"/>
        <family val="2"/>
      </rPr>
      <t>Nota:</t>
    </r>
    <r>
      <rPr>
        <b/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(1) Inclui os serviços da DRA e viveiristas certificados pela DRA.</t>
    </r>
  </si>
  <si>
    <t>(5) Outros "Vinhos"  - Vinhos produzidos na RAM sem DO e sem IG.</t>
  </si>
  <si>
    <t>Base (2015 = 100)</t>
  </si>
  <si>
    <t>2019Po</t>
  </si>
  <si>
    <t>Vinho licoroso com DO</t>
  </si>
  <si>
    <t>Vinho com DO "Madeira" (1)</t>
  </si>
  <si>
    <t xml:space="preserve">Vinho licoroso (2)   </t>
  </si>
  <si>
    <t>Vinho com DO «Madeirense» (3)</t>
  </si>
  <si>
    <t>Vinho com IG "Terras Madeirenses" (4)</t>
  </si>
  <si>
    <t>Outros vinhos (5)</t>
  </si>
  <si>
    <t>(1) Vinho com "DO «Madeira»"  - vinho licoroso com denominação de origem «Madeira».</t>
  </si>
  <si>
    <t>(2) Vinho Licoroso - Vinho licoroso produzido na RAM suscetível de obter a "DO «Madeira»".</t>
  </si>
  <si>
    <t>(3) Vinho com "DO «Madeirense»" - vinho com denominação de origem «Madeirense».</t>
  </si>
  <si>
    <t>(4) Vinho com  "IG «Terras Madeirenses»" - vinho com indicação geográfica «Terras Madeirenses».</t>
  </si>
  <si>
    <t>2018 Rv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</si>
  <si>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 - Instituto Nacional de Estatística, Contas Económicas da Agricultura Regionais, base 2016</t>
    </r>
  </si>
  <si>
    <t>Despesas Veterinárias</t>
  </si>
  <si>
    <t xml:space="preserve">            Imunológicos</t>
  </si>
  <si>
    <t>Eletricidade</t>
  </si>
  <si>
    <t>Vinho de qualidade (DO)</t>
  </si>
  <si>
    <t>ESTATÍSTICAS DA AGRICULTURA E PESCA - ANO 2020</t>
  </si>
  <si>
    <t>2019 Rv</t>
  </si>
  <si>
    <t>Maçã (var. exóticas)</t>
  </si>
  <si>
    <t>Maçã Regional</t>
  </si>
  <si>
    <t>Euphorbias</t>
  </si>
  <si>
    <t>Frutos Vermelhos</t>
  </si>
  <si>
    <t>Outras Cult. Permanentes</t>
  </si>
  <si>
    <t>Outras Superficies</t>
  </si>
  <si>
    <t>Ano: 2020</t>
  </si>
  <si>
    <t>2020Po</t>
  </si>
  <si>
    <t>II.6 Produção e Vendas Resultantes da Atividade de Aquicultura por Mercados</t>
  </si>
  <si>
    <t>Unid.</t>
  </si>
  <si>
    <t>1.º Trimestre 2020</t>
  </si>
  <si>
    <t>2.º Trimestre 2020</t>
  </si>
  <si>
    <t>3.º Trimestre 2020</t>
  </si>
  <si>
    <t>4.º Trimestre 2020</t>
  </si>
  <si>
    <t>Acumulado 2020</t>
  </si>
  <si>
    <t xml:space="preserve">Dourada </t>
  </si>
  <si>
    <t>Vendas</t>
  </si>
  <si>
    <t>Mercados:</t>
  </si>
  <si>
    <t>Euros</t>
  </si>
  <si>
    <t>Regional</t>
  </si>
  <si>
    <t>Continente e Açores</t>
  </si>
  <si>
    <t>Comunitário (UE)</t>
  </si>
  <si>
    <t>Outros(fora UE)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</si>
  <si>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DREM, Direção Regional de Estatística da Madeira</t>
    </r>
  </si>
  <si>
    <t>II.6 - Produção e Vendas Resultantes da Atividade de Aquicultura por Mercados</t>
  </si>
  <si>
    <t>III.1 - Principais agregados das contas económicas da agricultura regionais (1995 - 2019Po)</t>
  </si>
  <si>
    <t>III.2 - Produção por tipo de bens e serviços (1995 - 2019Po)</t>
  </si>
  <si>
    <t>III.3 - Produção animal (1995 - 2019Po)</t>
  </si>
  <si>
    <t>III.4 - Produção vegetal por tipo de bens (1995 - 2019Po)</t>
  </si>
  <si>
    <t>III.5 - Consumo intermédio por tipo de bens e serviços  (1995 - 2019Po)</t>
  </si>
  <si>
    <t>III.6 - Formação bruta de capital fixo (1995 - 2019Po)</t>
  </si>
  <si>
    <t>III.7 - Transferências de capital (1995 - 2019Po)</t>
  </si>
  <si>
    <t xml:space="preserve"> III.8 - Volume de mão-de-obra (1995 - 2019Po)</t>
  </si>
  <si>
    <t>IV.1 - Índice de preços, no produtor, de produtos agrícolas (2016 - 2020)</t>
  </si>
  <si>
    <t>IV.2 - Índice de preços dos meios de produção de consumo corrente (2016 - 2020)</t>
  </si>
  <si>
    <t>IV.3 - Preços dos produtos agrícolas no produtor (2010 - 2020)</t>
  </si>
  <si>
    <t>III.8 - Volume de mão-de-obra (1995 - 2019Po)</t>
  </si>
  <si>
    <t>…</t>
  </si>
  <si>
    <t xml:space="preserve">V.2 - Cartas de Caçador </t>
  </si>
  <si>
    <t>Residentes com carta do Continente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</si>
  <si>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IFCN - Instituto das Florestas e Conservação da Natureza IP-RAM</t>
    </r>
  </si>
  <si>
    <t>V.2 - Carta de caçador</t>
  </si>
  <si>
    <t xml:space="preserve">Região Autónoma da Madeira 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</si>
  <si>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das vendas poderão diferir da produção não só devido à gestão de stocks, mas também por vendas entre as empresas regionais do sector.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</si>
  <si>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DREM, Recenseamento Agrícola 2009 e 2019</t>
    </r>
  </si>
  <si>
    <t>I.4 - Mão-de-obra agrícola não familiar e unidades de trabalho-ano (UTA) nas explorações agrícolas da RAM - 2009/2019</t>
  </si>
  <si>
    <t>I.3 - População agrícola familiar e produtores agrícolas na RAM - 2009/2019</t>
  </si>
  <si>
    <t>I.2 - Explorações por natureza jurídica do produtor, classes de UTA, dimensão económica e orientação técnico-económica (OTE) - 2009/2019</t>
  </si>
  <si>
    <t>I.1 - Utilização das terras, efetivos animais e máquinas agrícolas - 2009/2019</t>
  </si>
  <si>
    <t>Do qual: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</si>
</sst>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4" formatCode="_-* #,##0.00\ &quot;€&quot;_-;\-* #,##0.00\ &quot;€&quot;_-;_-* &quot;-&quot;??\ &quot;€&quot;_-;_-@_-"/>
    <numFmt numFmtId="164" formatCode="#,###"/>
    <numFmt numFmtId="165" formatCode="#\ ##0"/>
    <numFmt numFmtId="166" formatCode="\+0.0;\-0.0"/>
    <numFmt numFmtId="167" formatCode="####\ ###.0"/>
    <numFmt numFmtId="168" formatCode="0.0"/>
    <numFmt numFmtId="169" formatCode="###\ ###\ ###"/>
    <numFmt numFmtId="170" formatCode="###.#"/>
    <numFmt numFmtId="171" formatCode="###\ ###.#"/>
    <numFmt numFmtId="172" formatCode="#\ ###\ ##0"/>
    <numFmt numFmtId="173" formatCode="#,##0.0"/>
    <numFmt numFmtId="174" formatCode="###\ ###.0"/>
    <numFmt numFmtId="175" formatCode="#\ ###.0"/>
    <numFmt numFmtId="176" formatCode="###\ ###"/>
    <numFmt numFmtId="177" formatCode="#\ ###"/>
    <numFmt numFmtId="178" formatCode="###\ ###\ ###\ ###"/>
    <numFmt numFmtId="179" formatCode="0.0;\-0.0"/>
    <numFmt numFmtId="180" formatCode="#####\ ###.0"/>
    <numFmt numFmtId="181" formatCode="#.0\ ##0"/>
    <numFmt numFmtId="182" formatCode=".\ ##00;"/>
    <numFmt numFmtId="183" formatCode="0.000"/>
    <numFmt numFmtId="184" formatCode="0.0000"/>
    <numFmt numFmtId="185" formatCode="dd/mmm/yy_)"/>
    <numFmt numFmtId="186" formatCode="0_)"/>
    <numFmt numFmtId="187" formatCode="#,##0.0000"/>
    <numFmt numFmtId="188" formatCode="_-* #,##0.00\ &quot;Esc.&quot;_-;\-* #,##0.00\ &quot;Esc.&quot;_-;_-* &quot;-&quot;??\ &quot;Esc.&quot;_-;_-@_-"/>
    <numFmt numFmtId="189" formatCode="0.0%"/>
    <numFmt numFmtId="190" formatCode="#####\ ###\ ###.0"/>
    <numFmt numFmtId="191" formatCode="#\ ###\ ###"/>
    <numFmt numFmtId="192" formatCode="_-* #,##0.00\ _P_t_s_-;\-* #,##0.00\ _P_t_s_-;_-* &quot;-&quot;??\ _P_t_s_-;_-@_-"/>
    <numFmt numFmtId="193" formatCode="####\ ###.00"/>
    <numFmt numFmtId="194" formatCode="###\ ###.00"/>
    <numFmt numFmtId="195" formatCode="##\ ###\ ###"/>
    <numFmt numFmtId="196" formatCode="###,###,###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vertAlign val="superscript"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ZapfHumnst BT"/>
    </font>
    <font>
      <sz val="10"/>
      <color indexed="8"/>
      <name val="Arial"/>
      <family val="2"/>
    </font>
    <font>
      <sz val="11"/>
      <name val="Times"/>
    </font>
    <font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i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i/>
      <sz val="8"/>
      <color indexed="10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7"/>
      <color indexed="10"/>
      <name val="Arial"/>
      <family val="2"/>
    </font>
    <font>
      <b/>
      <vertAlign val="superscript"/>
      <sz val="10"/>
      <name val="Arial"/>
      <family val="2"/>
    </font>
    <font>
      <vertAlign val="superscript"/>
      <sz val="7"/>
      <color indexed="10"/>
      <name val="Arial"/>
      <family val="2"/>
    </font>
    <font>
      <b/>
      <sz val="7"/>
      <name val="Verdana"/>
      <family val="2"/>
    </font>
    <font>
      <sz val="7"/>
      <name val="Verdana"/>
      <family val="2"/>
    </font>
    <font>
      <u/>
      <sz val="7"/>
      <color indexed="56"/>
      <name val="Verdana"/>
      <family val="2"/>
    </font>
    <font>
      <sz val="7"/>
      <color indexed="8"/>
      <name val="Verdana"/>
      <family val="2"/>
    </font>
    <font>
      <u/>
      <sz val="11"/>
      <color indexed="12"/>
      <name val="Calibri"/>
      <family val="2"/>
    </font>
    <font>
      <sz val="11"/>
      <name val="Arial"/>
      <family val="2"/>
    </font>
    <font>
      <u/>
      <sz val="7"/>
      <color indexed="56"/>
      <name val="Arial"/>
      <family val="2"/>
    </font>
    <font>
      <u/>
      <sz val="8"/>
      <color indexed="56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50"/>
      <name val="Arial"/>
      <family val="2"/>
    </font>
    <font>
      <u/>
      <sz val="7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vertAlign val="superscript"/>
      <sz val="7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sz val="12"/>
      <color theme="0"/>
      <name val="Arial"/>
      <family val="2"/>
    </font>
    <font>
      <sz val="12"/>
      <name val="Cambria"/>
      <family val="1"/>
    </font>
    <font>
      <u/>
      <sz val="9"/>
      <color indexed="12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 style="thin">
        <color rgb="FF00206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06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1" applyNumberFormat="0" applyBorder="0" applyProtection="0">
      <alignment horizontal="center"/>
    </xf>
    <xf numFmtId="0" fontId="44" fillId="0" borderId="1" applyNumberFormat="0" applyBorder="0" applyProtection="0">
      <alignment horizontal="center"/>
    </xf>
    <xf numFmtId="0" fontId="18" fillId="22" borderId="2" applyNumberFormat="0" applyAlignment="0" applyProtection="0"/>
    <xf numFmtId="0" fontId="19" fillId="23" borderId="3" applyNumberFormat="0" applyAlignment="0" applyProtection="0"/>
    <xf numFmtId="188" fontId="3" fillId="0" borderId="0" applyFont="0" applyFill="0" applyBorder="0" applyAlignment="0" applyProtection="0"/>
    <xf numFmtId="0" fontId="20" fillId="0" borderId="0" applyFill="0" applyBorder="0" applyProtection="0"/>
    <xf numFmtId="0" fontId="37" fillId="0" borderId="0">
      <alignment vertical="top"/>
    </xf>
    <xf numFmtId="44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6" fillId="7" borderId="2" applyNumberFormat="0" applyAlignment="0" applyProtection="0"/>
    <xf numFmtId="186" fontId="27" fillId="0" borderId="7" applyNumberFormat="0" applyFont="0" applyFill="0" applyAlignment="0" applyProtection="0"/>
    <xf numFmtId="186" fontId="27" fillId="0" borderId="8" applyNumberFormat="0" applyFont="0" applyFill="0" applyAlignment="0" applyProtection="0"/>
    <xf numFmtId="0" fontId="28" fillId="0" borderId="9" applyNumberFormat="0" applyFill="0" applyAlignment="0" applyProtection="0"/>
    <xf numFmtId="192" fontId="9" fillId="0" borderId="0" applyFont="0" applyFill="0" applyBorder="0" applyAlignment="0" applyProtection="0"/>
    <xf numFmtId="0" fontId="29" fillId="13" borderId="0" applyNumberFormat="0" applyBorder="0" applyAlignment="0" applyProtection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37" fillId="0" borderId="0">
      <alignment vertical="top"/>
    </xf>
    <xf numFmtId="0" fontId="11" fillId="0" borderId="0">
      <alignment vertical="top"/>
    </xf>
    <xf numFmtId="0" fontId="5" fillId="0" borderId="0"/>
    <xf numFmtId="0" fontId="5" fillId="0" borderId="0"/>
    <xf numFmtId="0" fontId="30" fillId="0" borderId="0"/>
    <xf numFmtId="0" fontId="3" fillId="10" borderId="10" applyNumberFormat="0" applyFont="0" applyAlignment="0" applyProtection="0"/>
    <xf numFmtId="0" fontId="17" fillId="24" borderId="11" applyNumberFormat="0" applyBorder="0" applyProtection="0">
      <alignment horizontal="center"/>
    </xf>
    <xf numFmtId="0" fontId="31" fillId="22" borderId="12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2" fillId="0" borderId="0" applyNumberFormat="0" applyFill="0" applyProtection="0"/>
    <xf numFmtId="0" fontId="38" fillId="0" borderId="0"/>
    <xf numFmtId="0" fontId="20" fillId="0" borderId="0" applyNumberFormat="0"/>
    <xf numFmtId="0" fontId="17" fillId="0" borderId="0" applyNumberFormat="0" applyFill="0" applyBorder="0" applyProtection="0">
      <alignment horizontal="left"/>
    </xf>
    <xf numFmtId="0" fontId="33" fillId="0" borderId="0" applyNumberFormat="0" applyFill="0" applyBorder="0" applyAlignment="0" applyProtection="0"/>
    <xf numFmtId="0" fontId="17" fillId="0" borderId="13" applyBorder="0">
      <alignment horizontal="left"/>
    </xf>
    <xf numFmtId="0" fontId="34" fillId="0" borderId="14" applyNumberFormat="0" applyFill="0" applyAlignment="0" applyProtection="0"/>
    <xf numFmtId="0" fontId="35" fillId="0" borderId="0" applyNumberFormat="0" applyFill="0" applyBorder="0" applyAlignment="0" applyProtection="0"/>
    <xf numFmtId="186" fontId="36" fillId="0" borderId="0" applyNumberFormat="0" applyFont="0" applyFill="0" applyAlignment="0" applyProtection="0"/>
    <xf numFmtId="0" fontId="11" fillId="0" borderId="0">
      <alignment vertical="top"/>
    </xf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83" fillId="10" borderId="10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69" fillId="0" borderId="0" applyNumberFormat="0" applyFill="0" applyBorder="0" applyAlignment="0" applyProtection="0">
      <alignment vertical="top"/>
      <protection locked="0"/>
    </xf>
  </cellStyleXfs>
  <cellXfs count="839">
    <xf numFmtId="0" fontId="0" fillId="0" borderId="0" xfId="0"/>
    <xf numFmtId="0" fontId="8" fillId="25" borderId="0" xfId="0" applyFont="1" applyFill="1" applyBorder="1" applyAlignment="1">
      <alignment horizontal="left"/>
    </xf>
    <xf numFmtId="0" fontId="9" fillId="25" borderId="0" xfId="0" applyFont="1" applyFill="1" applyBorder="1"/>
    <xf numFmtId="173" fontId="9" fillId="25" borderId="0" xfId="0" applyNumberFormat="1" applyFont="1" applyFill="1" applyBorder="1"/>
    <xf numFmtId="0" fontId="9" fillId="25" borderId="0" xfId="0" applyFont="1" applyFill="1" applyBorder="1" applyAlignment="1">
      <alignment horizontal="left" vertical="center" wrapText="1"/>
    </xf>
    <xf numFmtId="0" fontId="9" fillId="25" borderId="0" xfId="67" applyFont="1" applyFill="1"/>
    <xf numFmtId="0" fontId="9" fillId="25" borderId="0" xfId="67" applyFont="1" applyFill="1" applyBorder="1"/>
    <xf numFmtId="185" fontId="9" fillId="25" borderId="0" xfId="67" applyNumberFormat="1" applyFont="1" applyFill="1" applyBorder="1" applyProtection="1"/>
    <xf numFmtId="185" fontId="9" fillId="25" borderId="0" xfId="67" applyNumberFormat="1" applyFont="1" applyFill="1" applyBorder="1" applyAlignment="1" applyProtection="1">
      <alignment horizontal="left" vertical="top"/>
    </xf>
    <xf numFmtId="0" fontId="9" fillId="25" borderId="0" xfId="67" applyFont="1" applyFill="1" applyBorder="1" applyAlignment="1">
      <alignment horizontal="left" vertical="center" wrapText="1"/>
    </xf>
    <xf numFmtId="1" fontId="9" fillId="25" borderId="0" xfId="0" applyNumberFormat="1" applyFont="1" applyFill="1" applyBorder="1"/>
    <xf numFmtId="0" fontId="0" fillId="25" borderId="0" xfId="0" applyFill="1"/>
    <xf numFmtId="0" fontId="9" fillId="25" borderId="0" xfId="0" applyFont="1" applyFill="1" applyAlignment="1">
      <alignment wrapText="1"/>
    </xf>
    <xf numFmtId="0" fontId="41" fillId="25" borderId="0" xfId="0" applyFont="1" applyFill="1" applyBorder="1" applyAlignment="1">
      <alignment horizontal="left"/>
    </xf>
    <xf numFmtId="0" fontId="42" fillId="25" borderId="0" xfId="0" applyFont="1" applyFill="1"/>
    <xf numFmtId="0" fontId="6" fillId="25" borderId="0" xfId="0" applyFont="1" applyFill="1"/>
    <xf numFmtId="0" fontId="41" fillId="25" borderId="0" xfId="0" applyFont="1" applyFill="1"/>
    <xf numFmtId="0" fontId="6" fillId="25" borderId="0" xfId="0" applyFont="1" applyFill="1" applyBorder="1" applyAlignment="1">
      <alignment horizontal="left" indent="1"/>
    </xf>
    <xf numFmtId="0" fontId="39" fillId="25" borderId="0" xfId="0" applyFont="1" applyFill="1" applyBorder="1"/>
    <xf numFmtId="176" fontId="42" fillId="25" borderId="0" xfId="0" applyNumberFormat="1" applyFont="1" applyFill="1" applyBorder="1"/>
    <xf numFmtId="0" fontId="6" fillId="25" borderId="0" xfId="0" applyFont="1" applyFill="1" applyAlignment="1">
      <alignment horizontal="left"/>
    </xf>
    <xf numFmtId="0" fontId="41" fillId="25" borderId="0" xfId="0" applyFont="1" applyFill="1" applyBorder="1" applyAlignment="1">
      <alignment horizontal="right"/>
    </xf>
    <xf numFmtId="0" fontId="6" fillId="25" borderId="0" xfId="0" applyFont="1" applyFill="1" applyBorder="1"/>
    <xf numFmtId="188" fontId="6" fillId="25" borderId="0" xfId="30" applyFont="1" applyFill="1" applyBorder="1"/>
    <xf numFmtId="0" fontId="6" fillId="25" borderId="0" xfId="0" applyFont="1" applyFill="1" applyBorder="1" applyAlignment="1">
      <alignment horizontal="left" vertical="center"/>
    </xf>
    <xf numFmtId="0" fontId="42" fillId="25" borderId="0" xfId="0" applyFont="1" applyFill="1" applyBorder="1" applyAlignment="1"/>
    <xf numFmtId="0" fontId="42" fillId="25" borderId="0" xfId="0" applyFont="1" applyFill="1" applyBorder="1" applyAlignment="1">
      <alignment horizontal="left"/>
    </xf>
    <xf numFmtId="0" fontId="41" fillId="25" borderId="0" xfId="0" applyFont="1" applyFill="1" applyAlignment="1">
      <alignment horizontal="left"/>
    </xf>
    <xf numFmtId="0" fontId="47" fillId="25" borderId="0" xfId="0" applyFont="1" applyFill="1"/>
    <xf numFmtId="0" fontId="41" fillId="25" borderId="0" xfId="0" applyFont="1" applyFill="1" applyBorder="1" applyAlignment="1"/>
    <xf numFmtId="0" fontId="41" fillId="25" borderId="0" xfId="65" applyFont="1" applyFill="1" applyAlignment="1">
      <alignment horizontal="right" wrapText="1"/>
    </xf>
    <xf numFmtId="0" fontId="41" fillId="25" borderId="0" xfId="65" applyFont="1" applyFill="1" applyAlignment="1">
      <alignment horizontal="left" wrapText="1"/>
    </xf>
    <xf numFmtId="0" fontId="41" fillId="25" borderId="0" xfId="0" applyFont="1" applyFill="1" applyAlignment="1">
      <alignment horizontal="right" wrapText="1"/>
    </xf>
    <xf numFmtId="0" fontId="42" fillId="25" borderId="0" xfId="0" applyFont="1" applyFill="1" applyBorder="1" applyAlignment="1">
      <alignment horizontal="left" vertical="center" indent="1"/>
    </xf>
    <xf numFmtId="0" fontId="42" fillId="25" borderId="0" xfId="0" applyFont="1" applyFill="1" applyBorder="1"/>
    <xf numFmtId="0" fontId="6" fillId="25" borderId="0" xfId="0" applyFont="1" applyFill="1" applyBorder="1" applyAlignment="1">
      <alignment horizontal="left" vertical="center" indent="2"/>
    </xf>
    <xf numFmtId="0" fontId="6" fillId="25" borderId="0" xfId="0" applyFont="1" applyFill="1" applyBorder="1" applyAlignment="1">
      <alignment horizontal="left" indent="2"/>
    </xf>
    <xf numFmtId="0" fontId="6" fillId="25" borderId="0" xfId="0" applyFont="1" applyFill="1" applyBorder="1" applyAlignment="1">
      <alignment horizontal="left" vertical="center" indent="3"/>
    </xf>
    <xf numFmtId="0" fontId="41" fillId="25" borderId="0" xfId="67" applyFont="1" applyFill="1" applyBorder="1"/>
    <xf numFmtId="0" fontId="6" fillId="25" borderId="0" xfId="63" applyFont="1" applyFill="1" applyBorder="1" applyAlignment="1"/>
    <xf numFmtId="0" fontId="6" fillId="25" borderId="0" xfId="67" applyFont="1" applyFill="1" applyBorder="1"/>
    <xf numFmtId="0" fontId="39" fillId="25" borderId="0" xfId="0" applyFont="1" applyFill="1" applyBorder="1" applyAlignment="1">
      <alignment vertical="center"/>
    </xf>
    <xf numFmtId="0" fontId="39" fillId="25" borderId="0" xfId="67" applyFont="1" applyFill="1" applyBorder="1"/>
    <xf numFmtId="185" fontId="39" fillId="25" borderId="0" xfId="67" applyNumberFormat="1" applyFont="1" applyFill="1" applyBorder="1" applyProtection="1"/>
    <xf numFmtId="185" fontId="39" fillId="25" borderId="0" xfId="67" applyNumberFormat="1" applyFont="1" applyFill="1" applyBorder="1" applyAlignment="1" applyProtection="1">
      <alignment horizontal="left" vertical="top"/>
    </xf>
    <xf numFmtId="184" fontId="39" fillId="25" borderId="0" xfId="67" applyNumberFormat="1" applyFont="1" applyFill="1" applyBorder="1" applyAlignment="1">
      <alignment vertical="center"/>
    </xf>
    <xf numFmtId="1" fontId="39" fillId="25" borderId="0" xfId="67" applyNumberFormat="1" applyFont="1" applyFill="1" applyBorder="1" applyAlignment="1">
      <alignment vertical="center"/>
    </xf>
    <xf numFmtId="0" fontId="39" fillId="25" borderId="0" xfId="67" applyFont="1" applyFill="1" applyBorder="1" applyAlignment="1">
      <alignment vertical="center"/>
    </xf>
    <xf numFmtId="0" fontId="39" fillId="25" borderId="0" xfId="67" applyFont="1" applyFill="1" applyBorder="1" applyAlignment="1">
      <alignment horizontal="right" vertical="center"/>
    </xf>
    <xf numFmtId="0" fontId="6" fillId="25" borderId="0" xfId="67" applyFont="1" applyFill="1" applyBorder="1" applyAlignment="1">
      <alignment horizontal="center" vertical="center"/>
    </xf>
    <xf numFmtId="4" fontId="6" fillId="25" borderId="0" xfId="67" applyNumberFormat="1" applyFont="1" applyFill="1" applyBorder="1" applyAlignment="1">
      <alignment horizontal="right" vertical="center"/>
    </xf>
    <xf numFmtId="0" fontId="6" fillId="0" borderId="0" xfId="67" applyFont="1" applyFill="1" applyBorder="1" applyAlignment="1">
      <alignment horizontal="center" vertical="center"/>
    </xf>
    <xf numFmtId="4" fontId="6" fillId="0" borderId="0" xfId="67" applyNumberFormat="1" applyFont="1" applyFill="1" applyBorder="1" applyAlignment="1">
      <alignment horizontal="right" vertical="center"/>
    </xf>
    <xf numFmtId="0" fontId="6" fillId="25" borderId="0" xfId="67" applyFont="1" applyFill="1"/>
    <xf numFmtId="185" fontId="6" fillId="25" borderId="0" xfId="67" applyNumberFormat="1" applyFont="1" applyFill="1" applyBorder="1" applyProtection="1"/>
    <xf numFmtId="185" fontId="6" fillId="25" borderId="0" xfId="67" applyNumberFormat="1" applyFont="1" applyFill="1" applyBorder="1" applyAlignment="1" applyProtection="1">
      <alignment horizontal="left" vertical="top"/>
    </xf>
    <xf numFmtId="0" fontId="6" fillId="25" borderId="0" xfId="67" applyFont="1" applyFill="1" applyBorder="1" applyAlignment="1">
      <alignment horizontal="left" vertical="center" wrapText="1"/>
    </xf>
    <xf numFmtId="0" fontId="6" fillId="25" borderId="0" xfId="0" applyFont="1" applyFill="1" applyBorder="1" applyAlignment="1">
      <alignment horizontal="left" vertical="center" wrapText="1"/>
    </xf>
    <xf numFmtId="0" fontId="6" fillId="25" borderId="0" xfId="67" applyFont="1" applyFill="1" applyBorder="1" applyAlignment="1">
      <alignment horizontal="center" vertical="center" wrapText="1"/>
    </xf>
    <xf numFmtId="0" fontId="6" fillId="25" borderId="0" xfId="0" applyFont="1" applyFill="1" applyBorder="1" applyAlignment="1">
      <alignment vertical="center" wrapText="1"/>
    </xf>
    <xf numFmtId="187" fontId="6" fillId="25" borderId="0" xfId="67" applyNumberFormat="1" applyFont="1" applyFill="1" applyBorder="1" applyAlignment="1">
      <alignment vertical="center"/>
    </xf>
    <xf numFmtId="0" fontId="6" fillId="25" borderId="0" xfId="0" applyFont="1" applyFill="1" applyBorder="1" applyAlignment="1">
      <alignment vertical="center"/>
    </xf>
    <xf numFmtId="173" fontId="6" fillId="25" borderId="0" xfId="0" applyNumberFormat="1" applyFont="1" applyFill="1" applyBorder="1"/>
    <xf numFmtId="0" fontId="6" fillId="25" borderId="0" xfId="0" applyFont="1" applyFill="1" applyAlignment="1">
      <alignment horizontal="center" vertical="center"/>
    </xf>
    <xf numFmtId="0" fontId="6" fillId="25" borderId="0" xfId="0" applyFont="1" applyFill="1" applyAlignment="1">
      <alignment vertical="center"/>
    </xf>
    <xf numFmtId="1" fontId="6" fillId="25" borderId="0" xfId="0" applyNumberFormat="1" applyFont="1" applyFill="1"/>
    <xf numFmtId="0" fontId="6" fillId="25" borderId="0" xfId="67" applyFont="1" applyFill="1" applyBorder="1" applyAlignment="1">
      <alignment wrapText="1"/>
    </xf>
    <xf numFmtId="0" fontId="6" fillId="25" borderId="0" xfId="0" applyFont="1" applyFill="1" applyAlignment="1">
      <alignment vertical="center" wrapText="1"/>
    </xf>
    <xf numFmtId="0" fontId="41" fillId="25" borderId="0" xfId="67" applyFont="1" applyFill="1" applyBorder="1" applyAlignment="1">
      <alignment wrapText="1"/>
    </xf>
    <xf numFmtId="1" fontId="6" fillId="25" borderId="0" xfId="0" applyNumberFormat="1" applyFont="1" applyFill="1" applyAlignment="1">
      <alignment wrapText="1"/>
    </xf>
    <xf numFmtId="0" fontId="6" fillId="25" borderId="0" xfId="67" applyFont="1" applyFill="1" applyAlignment="1">
      <alignment wrapText="1"/>
    </xf>
    <xf numFmtId="185" fontId="6" fillId="25" borderId="0" xfId="67" applyNumberFormat="1" applyFont="1" applyFill="1" applyBorder="1" applyAlignment="1" applyProtection="1">
      <alignment wrapText="1"/>
    </xf>
    <xf numFmtId="185" fontId="6" fillId="25" borderId="0" xfId="67" applyNumberFormat="1" applyFont="1" applyFill="1" applyBorder="1" applyAlignment="1" applyProtection="1">
      <alignment horizontal="left" vertical="top" wrapText="1"/>
    </xf>
    <xf numFmtId="0" fontId="6" fillId="0" borderId="0" xfId="67" applyFont="1" applyFill="1" applyBorder="1" applyAlignment="1">
      <alignment horizontal="center" vertical="center" wrapText="1"/>
    </xf>
    <xf numFmtId="0" fontId="6" fillId="25" borderId="0" xfId="0" applyFont="1" applyFill="1" applyBorder="1" applyAlignment="1">
      <alignment wrapText="1"/>
    </xf>
    <xf numFmtId="0" fontId="42" fillId="25" borderId="0" xfId="0" applyFont="1" applyFill="1" applyBorder="1" applyAlignment="1">
      <alignment horizontal="left" wrapText="1"/>
    </xf>
    <xf numFmtId="173" fontId="6" fillId="25" borderId="0" xfId="0" applyNumberFormat="1" applyFont="1" applyFill="1" applyBorder="1" applyAlignment="1">
      <alignment wrapText="1"/>
    </xf>
    <xf numFmtId="2" fontId="6" fillId="25" borderId="0" xfId="67" applyNumberFormat="1" applyFont="1" applyFill="1" applyBorder="1" applyAlignment="1">
      <alignment horizontal="right" vertical="center"/>
    </xf>
    <xf numFmtId="2" fontId="6" fillId="0" borderId="0" xfId="67" applyNumberFormat="1" applyFont="1" applyFill="1" applyBorder="1" applyAlignment="1">
      <alignment horizontal="right" vertical="center"/>
    </xf>
    <xf numFmtId="4" fontId="6" fillId="25" borderId="0" xfId="0" applyNumberFormat="1" applyFont="1" applyFill="1" applyBorder="1" applyAlignment="1">
      <alignment horizontal="right" vertical="center" wrapText="1"/>
    </xf>
    <xf numFmtId="0" fontId="42" fillId="25" borderId="0" xfId="0" applyFont="1" applyFill="1" applyAlignment="1" applyProtection="1">
      <alignment vertical="center" wrapText="1"/>
    </xf>
    <xf numFmtId="4" fontId="6" fillId="25" borderId="0" xfId="67" applyNumberFormat="1" applyFont="1" applyFill="1" applyBorder="1" applyAlignment="1">
      <alignment vertical="center"/>
    </xf>
    <xf numFmtId="0" fontId="42" fillId="25" borderId="0" xfId="0" applyFont="1" applyFill="1" applyAlignment="1">
      <alignment horizontal="center" vertical="center"/>
    </xf>
    <xf numFmtId="0" fontId="45" fillId="25" borderId="0" xfId="0" applyFont="1" applyFill="1"/>
    <xf numFmtId="0" fontId="49" fillId="25" borderId="0" xfId="0" applyFont="1" applyFill="1"/>
    <xf numFmtId="169" fontId="42" fillId="25" borderId="0" xfId="0" applyNumberFormat="1" applyFont="1" applyFill="1" applyBorder="1" applyAlignment="1">
      <alignment vertical="center"/>
    </xf>
    <xf numFmtId="179" fontId="42" fillId="25" borderId="0" xfId="0" quotePrefix="1" applyNumberFormat="1" applyFont="1" applyFill="1" applyBorder="1" applyAlignment="1">
      <alignment horizontal="right" vertical="center"/>
    </xf>
    <xf numFmtId="169" fontId="42" fillId="25" borderId="0" xfId="0" applyNumberFormat="1" applyFont="1" applyFill="1" applyBorder="1" applyAlignment="1">
      <alignment horizontal="right" vertical="center"/>
    </xf>
    <xf numFmtId="0" fontId="6" fillId="25" borderId="0" xfId="0" applyFont="1" applyFill="1" applyAlignment="1">
      <alignment horizontal="left" vertical="center"/>
    </xf>
    <xf numFmtId="169" fontId="6" fillId="25" borderId="0" xfId="0" applyNumberFormat="1" applyFont="1" applyFill="1" applyAlignment="1">
      <alignment vertical="center"/>
    </xf>
    <xf numFmtId="0" fontId="45" fillId="25" borderId="0" xfId="0" applyFont="1" applyFill="1" applyAlignment="1">
      <alignment vertical="center"/>
    </xf>
    <xf numFmtId="164" fontId="45" fillId="25" borderId="0" xfId="0" applyNumberFormat="1" applyFont="1" applyFill="1"/>
    <xf numFmtId="173" fontId="45" fillId="25" borderId="0" xfId="0" applyNumberFormat="1" applyFont="1" applyFill="1"/>
    <xf numFmtId="164" fontId="6" fillId="25" borderId="0" xfId="0" applyNumberFormat="1" applyFont="1" applyFill="1"/>
    <xf numFmtId="0" fontId="42" fillId="25" borderId="0" xfId="0" applyFont="1" applyFill="1" applyBorder="1" applyAlignment="1">
      <alignment vertical="center"/>
    </xf>
    <xf numFmtId="0" fontId="6" fillId="25" borderId="0" xfId="0" applyFont="1" applyFill="1" applyAlignment="1">
      <alignment horizontal="left" vertical="center" indent="1"/>
    </xf>
    <xf numFmtId="0" fontId="49" fillId="25" borderId="0" xfId="0" applyFont="1" applyFill="1" applyAlignment="1">
      <alignment horizontal="centerContinuous"/>
    </xf>
    <xf numFmtId="0" fontId="45" fillId="25" borderId="0" xfId="0" applyFont="1" applyFill="1" applyAlignment="1"/>
    <xf numFmtId="0" fontId="42" fillId="25" borderId="0" xfId="0" applyFont="1" applyFill="1" applyAlignment="1">
      <alignment horizontal="centerContinuous"/>
    </xf>
    <xf numFmtId="0" fontId="6" fillId="25" borderId="0" xfId="0" applyFont="1" applyFill="1" applyAlignment="1">
      <alignment horizontal="centerContinuous"/>
    </xf>
    <xf numFmtId="0" fontId="6" fillId="25" borderId="0" xfId="0" applyFont="1" applyFill="1" applyBorder="1" applyAlignment="1">
      <alignment horizontal="centerContinuous"/>
    </xf>
    <xf numFmtId="172" fontId="42" fillId="25" borderId="0" xfId="0" applyNumberFormat="1" applyFont="1" applyFill="1" applyAlignment="1">
      <alignment horizontal="right" vertical="center"/>
    </xf>
    <xf numFmtId="168" fontId="42" fillId="25" borderId="0" xfId="0" applyNumberFormat="1" applyFont="1" applyFill="1" applyAlignment="1">
      <alignment horizontal="right" vertical="center"/>
    </xf>
    <xf numFmtId="172" fontId="6" fillId="25" borderId="0" xfId="0" applyNumberFormat="1" applyFont="1" applyFill="1" applyAlignment="1">
      <alignment horizontal="right" vertical="center"/>
    </xf>
    <xf numFmtId="166" fontId="49" fillId="25" borderId="0" xfId="0" quotePrefix="1" applyNumberFormat="1" applyFont="1" applyFill="1" applyAlignment="1">
      <alignment horizontal="right" vertical="center"/>
    </xf>
    <xf numFmtId="166" fontId="49" fillId="25" borderId="0" xfId="0" applyNumberFormat="1" applyFont="1" applyFill="1" applyAlignment="1">
      <alignment horizontal="right" vertical="center"/>
    </xf>
    <xf numFmtId="0" fontId="50" fillId="25" borderId="0" xfId="0" applyFont="1" applyFill="1" applyAlignment="1"/>
    <xf numFmtId="0" fontId="50" fillId="25" borderId="0" xfId="0" applyFont="1" applyFill="1"/>
    <xf numFmtId="172" fontId="6" fillId="25" borderId="0" xfId="0" quotePrefix="1" applyNumberFormat="1" applyFont="1" applyFill="1" applyBorder="1" applyAlignment="1">
      <alignment horizontal="right" vertical="center"/>
    </xf>
    <xf numFmtId="168" fontId="42" fillId="25" borderId="0" xfId="0" applyNumberFormat="1" applyFont="1" applyFill="1" applyBorder="1" applyAlignment="1">
      <alignment horizontal="right" vertical="center"/>
    </xf>
    <xf numFmtId="166" fontId="42" fillId="25" borderId="0" xfId="0" quotePrefix="1" applyNumberFormat="1" applyFont="1" applyFill="1" applyBorder="1" applyAlignment="1">
      <alignment horizontal="right" vertical="center"/>
    </xf>
    <xf numFmtId="164" fontId="6" fillId="25" borderId="0" xfId="0" applyNumberFormat="1" applyFont="1" applyFill="1" applyBorder="1"/>
    <xf numFmtId="0" fontId="6" fillId="25" borderId="0" xfId="0" quotePrefix="1" applyFont="1" applyFill="1" applyBorder="1" applyAlignment="1">
      <alignment horizontal="right"/>
    </xf>
    <xf numFmtId="164" fontId="6" fillId="25" borderId="0" xfId="0" quotePrefix="1" applyNumberFormat="1" applyFont="1" applyFill="1" applyBorder="1" applyAlignment="1">
      <alignment horizontal="left"/>
    </xf>
    <xf numFmtId="172" fontId="42" fillId="25" borderId="0" xfId="0" applyNumberFormat="1" applyFont="1" applyFill="1" applyAlignment="1">
      <alignment vertical="center"/>
    </xf>
    <xf numFmtId="172" fontId="6" fillId="25" borderId="0" xfId="0" applyNumberFormat="1" applyFont="1" applyFill="1" applyAlignment="1">
      <alignment vertical="center"/>
    </xf>
    <xf numFmtId="172" fontId="6" fillId="25" borderId="0" xfId="0" quotePrefix="1" applyNumberFormat="1" applyFont="1" applyFill="1" applyAlignment="1">
      <alignment horizontal="right" vertical="center"/>
    </xf>
    <xf numFmtId="174" fontId="42" fillId="25" borderId="0" xfId="0" quotePrefix="1" applyNumberFormat="1" applyFont="1" applyFill="1" applyBorder="1" applyAlignment="1">
      <alignment horizontal="right" vertical="center"/>
    </xf>
    <xf numFmtId="0" fontId="42" fillId="25" borderId="0" xfId="0" applyFont="1" applyFill="1" applyAlignment="1">
      <alignment horizontal="center"/>
    </xf>
    <xf numFmtId="0" fontId="6" fillId="25" borderId="0" xfId="0" applyFont="1" applyFill="1" applyAlignment="1">
      <alignment horizontal="center"/>
    </xf>
    <xf numFmtId="1" fontId="6" fillId="25" borderId="0" xfId="0" applyNumberFormat="1" applyFont="1" applyFill="1" applyAlignment="1">
      <alignment horizontal="right" vertical="center"/>
    </xf>
    <xf numFmtId="172" fontId="6" fillId="25" borderId="0" xfId="0" applyNumberFormat="1" applyFont="1" applyFill="1" applyBorder="1" applyAlignment="1">
      <alignment vertical="center"/>
    </xf>
    <xf numFmtId="166" fontId="6" fillId="25" borderId="0" xfId="0" applyNumberFormat="1" applyFont="1" applyFill="1" applyBorder="1" applyAlignment="1">
      <alignment horizontal="right" vertical="center"/>
    </xf>
    <xf numFmtId="172" fontId="6" fillId="25" borderId="0" xfId="0" applyNumberFormat="1" applyFont="1" applyFill="1" applyBorder="1" applyAlignment="1">
      <alignment horizontal="right" vertical="center"/>
    </xf>
    <xf numFmtId="172" fontId="6" fillId="25" borderId="0" xfId="0" applyNumberFormat="1" applyFont="1" applyFill="1"/>
    <xf numFmtId="0" fontId="42" fillId="25" borderId="0" xfId="0" applyFont="1" applyFill="1" applyAlignment="1">
      <alignment horizontal="left" vertical="center"/>
    </xf>
    <xf numFmtId="0" fontId="6" fillId="25" borderId="0" xfId="0" applyFont="1" applyFill="1" applyBorder="1" applyAlignment="1">
      <alignment horizontal="left" vertical="center" indent="1"/>
    </xf>
    <xf numFmtId="0" fontId="42" fillId="25" borderId="0" xfId="0" applyFont="1" applyFill="1" applyAlignment="1">
      <alignment horizontal="left"/>
    </xf>
    <xf numFmtId="0" fontId="42" fillId="25" borderId="0" xfId="0" applyFont="1" applyFill="1" applyBorder="1" applyAlignment="1">
      <alignment horizontal="center" vertical="center" wrapText="1"/>
    </xf>
    <xf numFmtId="0" fontId="42" fillId="25" borderId="0" xfId="0" applyFont="1" applyFill="1" applyBorder="1" applyAlignment="1">
      <alignment horizontal="center" vertical="center"/>
    </xf>
    <xf numFmtId="0" fontId="41" fillId="25" borderId="0" xfId="0" applyFont="1" applyFill="1" applyBorder="1" applyAlignment="1">
      <alignment horizontal="right" wrapText="1"/>
    </xf>
    <xf numFmtId="0" fontId="8" fillId="25" borderId="0" xfId="0" applyFont="1" applyFill="1" applyAlignment="1">
      <alignment horizontal="center" vertical="center"/>
    </xf>
    <xf numFmtId="0" fontId="6" fillId="25" borderId="0" xfId="65" applyFont="1" applyFill="1" applyAlignment="1">
      <alignment wrapText="1"/>
    </xf>
    <xf numFmtId="0" fontId="6" fillId="25" borderId="0" xfId="0" applyFont="1" applyFill="1" applyAlignment="1">
      <alignment wrapText="1"/>
    </xf>
    <xf numFmtId="0" fontId="6" fillId="25" borderId="0" xfId="0" applyFont="1" applyFill="1" applyBorder="1" applyAlignment="1"/>
    <xf numFmtId="0" fontId="42" fillId="25" borderId="0" xfId="0" applyFont="1" applyFill="1" applyAlignment="1">
      <alignment vertical="center"/>
    </xf>
    <xf numFmtId="168" fontId="6" fillId="25" borderId="0" xfId="0" applyNumberFormat="1" applyFont="1" applyFill="1" applyAlignment="1">
      <alignment vertical="center"/>
    </xf>
    <xf numFmtId="189" fontId="6" fillId="25" borderId="0" xfId="0" applyNumberFormat="1" applyFont="1" applyFill="1"/>
    <xf numFmtId="0" fontId="6" fillId="25" borderId="0" xfId="0" applyFont="1" applyFill="1" applyAlignment="1"/>
    <xf numFmtId="174" fontId="42" fillId="25" borderId="0" xfId="0" applyNumberFormat="1" applyFont="1" applyFill="1" applyBorder="1" applyAlignment="1">
      <alignment vertical="center"/>
    </xf>
    <xf numFmtId="171" fontId="42" fillId="25" borderId="0" xfId="0" applyNumberFormat="1" applyFont="1" applyFill="1" applyBorder="1" applyAlignment="1">
      <alignment vertical="center"/>
    </xf>
    <xf numFmtId="174" fontId="6" fillId="25" borderId="0" xfId="0" applyNumberFormat="1" applyFont="1" applyFill="1" applyBorder="1" applyAlignment="1">
      <alignment vertical="center"/>
    </xf>
    <xf numFmtId="174" fontId="42" fillId="25" borderId="0" xfId="0" applyNumberFormat="1" applyFont="1" applyFill="1" applyBorder="1" applyAlignment="1">
      <alignment horizontal="right" vertical="center"/>
    </xf>
    <xf numFmtId="176" fontId="42" fillId="25" borderId="0" xfId="0" applyNumberFormat="1" applyFont="1" applyFill="1" applyBorder="1" applyAlignment="1">
      <alignment vertical="center"/>
    </xf>
    <xf numFmtId="189" fontId="6" fillId="25" borderId="0" xfId="73" applyNumberFormat="1" applyFont="1" applyFill="1"/>
    <xf numFmtId="0" fontId="8" fillId="25" borderId="0" xfId="0" applyFont="1" applyFill="1" applyAlignment="1">
      <alignment vertical="top" wrapText="1"/>
    </xf>
    <xf numFmtId="176" fontId="6" fillId="25" borderId="0" xfId="0" applyNumberFormat="1" applyFont="1" applyFill="1" applyBorder="1" applyAlignment="1">
      <alignment vertical="center"/>
    </xf>
    <xf numFmtId="0" fontId="42" fillId="25" borderId="0" xfId="0" applyFont="1" applyFill="1" applyAlignment="1">
      <alignment horizontal="center" vertical="center" wrapText="1"/>
    </xf>
    <xf numFmtId="169" fontId="6" fillId="25" borderId="0" xfId="0" applyNumberFormat="1" applyFont="1" applyFill="1"/>
    <xf numFmtId="0" fontId="6" fillId="25" borderId="0" xfId="0" applyFont="1" applyFill="1" applyBorder="1" applyAlignment="1">
      <alignment vertical="justify" wrapText="1"/>
    </xf>
    <xf numFmtId="0" fontId="6" fillId="25" borderId="0" xfId="0" applyFont="1" applyFill="1" applyBorder="1" applyAlignment="1">
      <alignment horizontal="left" wrapText="1"/>
    </xf>
    <xf numFmtId="0" fontId="42" fillId="25" borderId="0" xfId="0" applyFont="1" applyFill="1" applyBorder="1" applyAlignment="1">
      <alignment vertical="top" wrapText="1"/>
    </xf>
    <xf numFmtId="169" fontId="6" fillId="25" borderId="0" xfId="0" applyNumberFormat="1" applyFont="1" applyFill="1" applyBorder="1" applyAlignment="1">
      <alignment vertical="center"/>
    </xf>
    <xf numFmtId="169" fontId="6" fillId="25" borderId="0" xfId="0" applyNumberFormat="1" applyFont="1" applyFill="1" applyBorder="1" applyAlignment="1">
      <alignment horizontal="right" vertical="center"/>
    </xf>
    <xf numFmtId="1" fontId="6" fillId="25" borderId="0" xfId="0" applyNumberFormat="1" applyFont="1" applyFill="1" applyBorder="1" applyAlignment="1">
      <alignment vertical="center"/>
    </xf>
    <xf numFmtId="178" fontId="6" fillId="25" borderId="0" xfId="0" applyNumberFormat="1" applyFont="1" applyFill="1" applyBorder="1" applyAlignment="1">
      <alignment vertical="center"/>
    </xf>
    <xf numFmtId="178" fontId="6" fillId="25" borderId="0" xfId="0" applyNumberFormat="1" applyFont="1" applyFill="1" applyBorder="1" applyAlignment="1">
      <alignment horizontal="right" vertical="center"/>
    </xf>
    <xf numFmtId="0" fontId="6" fillId="25" borderId="0" xfId="0" applyFont="1" applyFill="1" applyAlignment="1">
      <alignment horizontal="left" vertical="center" wrapText="1"/>
    </xf>
    <xf numFmtId="0" fontId="6" fillId="0" borderId="0" xfId="0" applyFont="1" applyAlignment="1">
      <alignment horizontal="justify" vertical="justify" wrapText="1"/>
    </xf>
    <xf numFmtId="0" fontId="42" fillId="25" borderId="0" xfId="0" applyFont="1" applyFill="1" applyAlignment="1">
      <alignment vertical="center" wrapText="1"/>
    </xf>
    <xf numFmtId="0" fontId="42" fillId="25" borderId="0" xfId="0" applyFont="1" applyFill="1" applyAlignment="1">
      <alignment wrapText="1"/>
    </xf>
    <xf numFmtId="0" fontId="6" fillId="25" borderId="0" xfId="0" applyFont="1" applyFill="1" applyBorder="1" applyAlignment="1">
      <alignment horizontal="right" vertical="center" wrapText="1"/>
    </xf>
    <xf numFmtId="178" fontId="6" fillId="25" borderId="0" xfId="0" applyNumberFormat="1" applyFont="1" applyFill="1"/>
    <xf numFmtId="0" fontId="48" fillId="25" borderId="0" xfId="0" applyFont="1" applyFill="1"/>
    <xf numFmtId="0" fontId="6" fillId="25" borderId="0" xfId="0" applyNumberFormat="1" applyFont="1" applyFill="1" applyBorder="1" applyAlignment="1">
      <alignment horizontal="right" vertical="center"/>
    </xf>
    <xf numFmtId="0" fontId="46" fillId="25" borderId="0" xfId="0" applyFont="1" applyFill="1" applyBorder="1" applyAlignment="1">
      <alignment horizontal="left"/>
    </xf>
    <xf numFmtId="0" fontId="6" fillId="25" borderId="0" xfId="0" applyFont="1" applyFill="1" applyAlignment="1">
      <alignment horizontal="right"/>
    </xf>
    <xf numFmtId="0" fontId="41" fillId="25" borderId="0" xfId="0" applyFont="1" applyFill="1" applyAlignment="1">
      <alignment horizontal="right"/>
    </xf>
    <xf numFmtId="0" fontId="6" fillId="25" borderId="0" xfId="0" applyFont="1" applyFill="1" applyBorder="1" applyAlignment="1">
      <alignment horizontal="left" vertical="center" wrapText="1" indent="2"/>
    </xf>
    <xf numFmtId="0" fontId="41" fillId="25" borderId="0" xfId="0" applyFont="1" applyFill="1" applyAlignment="1">
      <alignment horizontal="left" wrapText="1"/>
    </xf>
    <xf numFmtId="176" fontId="40" fillId="25" borderId="0" xfId="0" applyNumberFormat="1" applyFont="1" applyFill="1" applyBorder="1" applyAlignment="1">
      <alignment vertical="center"/>
    </xf>
    <xf numFmtId="0" fontId="49" fillId="25" borderId="0" xfId="0" applyFont="1" applyFill="1" applyBorder="1" applyAlignment="1">
      <alignment horizontal="center"/>
    </xf>
    <xf numFmtId="165" fontId="6" fillId="25" borderId="0" xfId="0" applyNumberFormat="1" applyFont="1" applyFill="1" applyBorder="1" applyAlignment="1">
      <alignment vertical="center"/>
    </xf>
    <xf numFmtId="179" fontId="6" fillId="25" borderId="0" xfId="0" quotePrefix="1" applyNumberFormat="1" applyFont="1" applyFill="1" applyBorder="1" applyAlignment="1">
      <alignment horizontal="right" vertical="center"/>
    </xf>
    <xf numFmtId="168" fontId="6" fillId="25" borderId="0" xfId="0" applyNumberFormat="1" applyFont="1" applyFill="1" applyBorder="1" applyAlignment="1">
      <alignment vertical="center"/>
    </xf>
    <xf numFmtId="165" fontId="6" fillId="25" borderId="0" xfId="0" applyNumberFormat="1" applyFont="1" applyFill="1" applyBorder="1" applyAlignment="1">
      <alignment horizontal="right"/>
    </xf>
    <xf numFmtId="166" fontId="6" fillId="25" borderId="0" xfId="0" quotePrefix="1" applyNumberFormat="1" applyFont="1" applyFill="1" applyBorder="1" applyAlignment="1">
      <alignment horizontal="right"/>
    </xf>
    <xf numFmtId="170" fontId="6" fillId="25" borderId="0" xfId="0" applyNumberFormat="1" applyFont="1" applyFill="1" applyBorder="1" applyAlignment="1">
      <alignment horizontal="right"/>
    </xf>
    <xf numFmtId="182" fontId="6" fillId="25" borderId="0" xfId="0" applyNumberFormat="1" applyFont="1" applyFill="1"/>
    <xf numFmtId="183" fontId="6" fillId="25" borderId="0" xfId="0" applyNumberFormat="1" applyFont="1" applyFill="1"/>
    <xf numFmtId="181" fontId="6" fillId="25" borderId="0" xfId="0" applyNumberFormat="1" applyFont="1" applyFill="1"/>
    <xf numFmtId="168" fontId="6" fillId="25" borderId="0" xfId="0" applyNumberFormat="1" applyFont="1" applyFill="1" applyAlignment="1">
      <alignment horizontal="right" vertical="center"/>
    </xf>
    <xf numFmtId="0" fontId="42" fillId="25" borderId="0" xfId="0" applyFont="1" applyFill="1" applyBorder="1" applyAlignment="1">
      <alignment horizontal="left" vertical="center"/>
    </xf>
    <xf numFmtId="177" fontId="42" fillId="25" borderId="0" xfId="0" applyNumberFormat="1" applyFont="1" applyFill="1" applyBorder="1"/>
    <xf numFmtId="0" fontId="49" fillId="25" borderId="0" xfId="66" applyFont="1" applyFill="1" applyAlignment="1">
      <alignment horizontal="centerContinuous" vertical="top"/>
    </xf>
    <xf numFmtId="0" fontId="45" fillId="25" borderId="0" xfId="66" applyFont="1" applyFill="1" applyAlignment="1">
      <alignment vertical="top"/>
    </xf>
    <xf numFmtId="175" fontId="42" fillId="25" borderId="0" xfId="0" applyNumberFormat="1" applyFont="1" applyFill="1" applyBorder="1"/>
    <xf numFmtId="166" fontId="42" fillId="25" borderId="0" xfId="66" quotePrefix="1" applyNumberFormat="1" applyFont="1" applyFill="1" applyBorder="1" applyAlignment="1">
      <alignment horizontal="right"/>
    </xf>
    <xf numFmtId="0" fontId="42" fillId="25" borderId="0" xfId="0" applyNumberFormat="1" applyFont="1" applyFill="1" applyBorder="1"/>
    <xf numFmtId="0" fontId="41" fillId="25" borderId="0" xfId="66" applyFont="1" applyFill="1" applyAlignment="1">
      <alignment horizontal="left"/>
    </xf>
    <xf numFmtId="0" fontId="42" fillId="25" borderId="0" xfId="66" applyFont="1" applyFill="1" applyBorder="1" applyAlignment="1">
      <alignment horizontal="left" vertical="center"/>
    </xf>
    <xf numFmtId="179" fontId="42" fillId="25" borderId="0" xfId="66" quotePrefix="1" applyNumberFormat="1" applyFont="1" applyFill="1" applyBorder="1" applyAlignment="1">
      <alignment horizontal="right" vertical="center"/>
    </xf>
    <xf numFmtId="0" fontId="6" fillId="25" borderId="0" xfId="66" applyFont="1" applyFill="1" applyAlignment="1">
      <alignment horizontal="left" vertical="center" indent="1"/>
    </xf>
    <xf numFmtId="168" fontId="42" fillId="25" borderId="0" xfId="0" applyNumberFormat="1" applyFont="1" applyFill="1" applyBorder="1" applyAlignment="1">
      <alignment vertical="center"/>
    </xf>
    <xf numFmtId="191" fontId="6" fillId="25" borderId="0" xfId="0" applyNumberFormat="1" applyFont="1" applyFill="1" applyBorder="1" applyAlignment="1">
      <alignment vertical="center"/>
    </xf>
    <xf numFmtId="180" fontId="6" fillId="25" borderId="0" xfId="0" applyNumberFormat="1" applyFont="1" applyFill="1" applyBorder="1" applyAlignment="1">
      <alignment vertical="center"/>
    </xf>
    <xf numFmtId="0" fontId="6" fillId="25" borderId="0" xfId="0" applyNumberFormat="1" applyFont="1" applyFill="1" applyBorder="1" applyAlignment="1">
      <alignment vertical="center"/>
    </xf>
    <xf numFmtId="179" fontId="6" fillId="25" borderId="0" xfId="0" applyNumberFormat="1" applyFont="1" applyFill="1" applyBorder="1" applyAlignment="1">
      <alignment horizontal="right" vertical="center"/>
    </xf>
    <xf numFmtId="0" fontId="49" fillId="25" borderId="0" xfId="65" applyFont="1" applyFill="1" applyAlignment="1">
      <alignment wrapText="1"/>
    </xf>
    <xf numFmtId="0" fontId="49" fillId="25" borderId="0" xfId="65" applyFont="1" applyFill="1" applyAlignment="1">
      <alignment horizontal="centerContinuous" wrapText="1"/>
    </xf>
    <xf numFmtId="0" fontId="42" fillId="25" borderId="0" xfId="65" applyFont="1" applyFill="1" applyAlignment="1">
      <alignment horizontal="center" wrapText="1"/>
    </xf>
    <xf numFmtId="0" fontId="42" fillId="25" borderId="0" xfId="65" applyFont="1" applyFill="1" applyAlignment="1">
      <alignment wrapText="1"/>
    </xf>
    <xf numFmtId="0" fontId="6" fillId="25" borderId="0" xfId="65" applyFont="1" applyFill="1" applyBorder="1" applyAlignment="1">
      <alignment wrapText="1"/>
    </xf>
    <xf numFmtId="0" fontId="45" fillId="25" borderId="0" xfId="65" applyFont="1" applyFill="1" applyAlignment="1">
      <alignment wrapText="1"/>
    </xf>
    <xf numFmtId="0" fontId="42" fillId="25" borderId="0" xfId="65" applyFont="1" applyFill="1" applyAlignment="1">
      <alignment horizontal="center" vertical="center" wrapText="1"/>
    </xf>
    <xf numFmtId="169" fontId="6" fillId="25" borderId="0" xfId="0" applyNumberFormat="1" applyFont="1" applyFill="1" applyBorder="1" applyAlignment="1">
      <alignment wrapText="1"/>
    </xf>
    <xf numFmtId="0" fontId="6" fillId="25" borderId="0" xfId="0" applyFont="1" applyFill="1" applyAlignment="1">
      <alignment horizontal="justify" wrapText="1"/>
    </xf>
    <xf numFmtId="0" fontId="42" fillId="25" borderId="0" xfId="65" applyFont="1" applyFill="1" applyAlignment="1">
      <alignment horizontal="left" vertical="center" wrapText="1"/>
    </xf>
    <xf numFmtId="165" fontId="42" fillId="25" borderId="0" xfId="65" applyNumberFormat="1" applyFont="1" applyFill="1" applyAlignment="1">
      <alignment vertical="center" wrapText="1"/>
    </xf>
    <xf numFmtId="165" fontId="6" fillId="25" borderId="0" xfId="65" applyNumberFormat="1" applyFont="1" applyFill="1" applyAlignment="1">
      <alignment vertical="center" wrapText="1"/>
    </xf>
    <xf numFmtId="0" fontId="6" fillId="25" borderId="0" xfId="65" applyFont="1" applyFill="1" applyAlignment="1">
      <alignment horizontal="left" vertical="center" wrapText="1" indent="2"/>
    </xf>
    <xf numFmtId="165" fontId="42" fillId="25" borderId="0" xfId="0" applyNumberFormat="1" applyFont="1" applyFill="1" applyBorder="1" applyAlignment="1">
      <alignment vertical="center" wrapText="1"/>
    </xf>
    <xf numFmtId="165" fontId="6" fillId="25" borderId="0" xfId="65" applyNumberFormat="1" applyFont="1" applyFill="1" applyBorder="1" applyAlignment="1">
      <alignment vertical="center" wrapText="1"/>
    </xf>
    <xf numFmtId="0" fontId="6" fillId="25" borderId="0" xfId="65" applyFont="1" applyFill="1" applyBorder="1" applyAlignment="1">
      <alignment vertical="center" wrapText="1"/>
    </xf>
    <xf numFmtId="165" fontId="6" fillId="25" borderId="0" xfId="65" applyNumberFormat="1" applyFont="1" applyFill="1" applyBorder="1" applyAlignment="1">
      <alignment horizontal="right" vertical="center" wrapText="1"/>
    </xf>
    <xf numFmtId="0" fontId="6" fillId="25" borderId="0" xfId="65" applyFont="1" applyFill="1" applyBorder="1" applyAlignment="1">
      <alignment horizontal="left" vertical="center" wrapText="1" indent="2"/>
    </xf>
    <xf numFmtId="0" fontId="42" fillId="25" borderId="0" xfId="65" applyFont="1" applyFill="1" applyAlignment="1">
      <alignment vertical="center" wrapText="1"/>
    </xf>
    <xf numFmtId="0" fontId="6" fillId="25" borderId="0" xfId="64" applyFont="1" applyFill="1" applyBorder="1" applyAlignment="1"/>
    <xf numFmtId="0" fontId="6" fillId="25" borderId="0" xfId="64" applyFont="1" applyFill="1" applyBorder="1" applyAlignment="1">
      <alignment horizontal="right"/>
    </xf>
    <xf numFmtId="0" fontId="42" fillId="25" borderId="0" xfId="64" applyFont="1" applyFill="1" applyBorder="1" applyAlignment="1"/>
    <xf numFmtId="0" fontId="42" fillId="0" borderId="0" xfId="64" applyFont="1" applyFill="1" applyBorder="1" applyAlignment="1">
      <alignment horizontal="left" vertical="center" indent="1"/>
    </xf>
    <xf numFmtId="0" fontId="6" fillId="0" borderId="0" xfId="64" applyFont="1" applyFill="1" applyBorder="1" applyAlignment="1">
      <alignment vertical="center"/>
    </xf>
    <xf numFmtId="2" fontId="42" fillId="0" borderId="0" xfId="64" applyNumberFormat="1" applyFont="1" applyFill="1" applyBorder="1" applyAlignment="1">
      <alignment horizontal="right" vertical="center"/>
    </xf>
    <xf numFmtId="0" fontId="42" fillId="0" borderId="0" xfId="64" applyFont="1" applyFill="1" applyBorder="1" applyAlignment="1">
      <alignment horizontal="left" vertical="center" indent="2"/>
    </xf>
    <xf numFmtId="0" fontId="42" fillId="0" borderId="0" xfId="64" applyFont="1" applyFill="1" applyBorder="1" applyAlignment="1">
      <alignment vertical="center"/>
    </xf>
    <xf numFmtId="2" fontId="6" fillId="0" borderId="0" xfId="64" applyNumberFormat="1" applyFont="1" applyFill="1" applyBorder="1" applyAlignment="1">
      <alignment horizontal="right" vertical="center"/>
    </xf>
    <xf numFmtId="0" fontId="6" fillId="0" borderId="0" xfId="64" applyFont="1" applyFill="1" applyBorder="1" applyAlignment="1">
      <alignment horizontal="right" vertical="center"/>
    </xf>
    <xf numFmtId="0" fontId="6" fillId="0" borderId="0" xfId="64" applyFont="1" applyFill="1" applyBorder="1" applyAlignment="1">
      <alignment horizontal="left" vertical="center" indent="1"/>
    </xf>
    <xf numFmtId="0" fontId="45" fillId="0" borderId="0" xfId="64" applyFont="1" applyFill="1" applyBorder="1" applyAlignment="1">
      <alignment vertical="center"/>
    </xf>
    <xf numFmtId="0" fontId="6" fillId="0" borderId="0" xfId="64" applyFont="1" applyFill="1" applyBorder="1" applyAlignment="1">
      <alignment horizontal="left" vertical="center"/>
    </xf>
    <xf numFmtId="0" fontId="9" fillId="25" borderId="0" xfId="67" applyFont="1" applyFill="1" applyBorder="1" applyAlignment="1">
      <alignment horizontal="center" vertical="center" wrapText="1"/>
    </xf>
    <xf numFmtId="0" fontId="9" fillId="25" borderId="0" xfId="0" applyFont="1" applyFill="1" applyBorder="1" applyAlignment="1">
      <alignment vertical="center" wrapText="1"/>
    </xf>
    <xf numFmtId="187" fontId="9" fillId="25" borderId="0" xfId="67" applyNumberFormat="1" applyFont="1" applyFill="1" applyBorder="1" applyAlignment="1">
      <alignment vertical="center"/>
    </xf>
    <xf numFmtId="0" fontId="9" fillId="25" borderId="0" xfId="0" applyFont="1" applyFill="1" applyBorder="1" applyAlignment="1">
      <alignment vertical="center"/>
    </xf>
    <xf numFmtId="0" fontId="8" fillId="25" borderId="0" xfId="65" applyFont="1" applyFill="1" applyAlignment="1">
      <alignment vertical="center" wrapText="1"/>
    </xf>
    <xf numFmtId="0" fontId="8" fillId="25" borderId="0" xfId="0" applyFont="1" applyFill="1" applyAlignment="1">
      <alignment horizontal="center" vertical="center" wrapText="1"/>
    </xf>
    <xf numFmtId="2" fontId="6" fillId="25" borderId="0" xfId="67" applyNumberFormat="1" applyFont="1" applyFill="1" applyBorder="1" applyAlignment="1">
      <alignment vertical="center"/>
    </xf>
    <xf numFmtId="168" fontId="42" fillId="25" borderId="0" xfId="0" quotePrefix="1" applyNumberFormat="1" applyFont="1" applyFill="1" applyBorder="1" applyAlignment="1">
      <alignment horizontal="right" vertical="center"/>
    </xf>
    <xf numFmtId="167" fontId="42" fillId="25" borderId="0" xfId="0" quotePrefix="1" applyNumberFormat="1" applyFont="1" applyFill="1" applyBorder="1" applyAlignment="1">
      <alignment horizontal="right" vertical="center"/>
    </xf>
    <xf numFmtId="2" fontId="6" fillId="25" borderId="0" xfId="0" applyNumberFormat="1" applyFont="1" applyFill="1" applyBorder="1" applyAlignment="1">
      <alignment vertical="center" wrapText="1"/>
    </xf>
    <xf numFmtId="2" fontId="6" fillId="25" borderId="0" xfId="0" applyNumberFormat="1" applyFont="1" applyFill="1" applyBorder="1" applyAlignment="1">
      <alignment vertical="center"/>
    </xf>
    <xf numFmtId="2" fontId="6" fillId="25" borderId="0" xfId="0" applyNumberFormat="1" applyFont="1" applyFill="1" applyBorder="1" applyAlignment="1">
      <alignment horizontal="left" vertical="center" wrapText="1"/>
    </xf>
    <xf numFmtId="2" fontId="6" fillId="25" borderId="0" xfId="0" applyNumberFormat="1" applyFont="1" applyFill="1" applyBorder="1" applyAlignment="1">
      <alignment horizontal="right" vertical="center" wrapText="1"/>
    </xf>
    <xf numFmtId="2" fontId="6" fillId="25" borderId="0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horizontal="right" vertical="center"/>
    </xf>
    <xf numFmtId="169" fontId="56" fillId="25" borderId="0" xfId="0" applyNumberFormat="1" applyFont="1" applyFill="1" applyBorder="1" applyAlignment="1">
      <alignment horizontal="right" vertical="center" wrapText="1"/>
    </xf>
    <xf numFmtId="176" fontId="6" fillId="25" borderId="0" xfId="0" applyNumberFormat="1" applyFont="1" applyFill="1" applyBorder="1" applyAlignment="1">
      <alignment horizontal="right" vertical="center"/>
    </xf>
    <xf numFmtId="174" fontId="6" fillId="25" borderId="0" xfId="0" applyNumberFormat="1" applyFont="1" applyFill="1" applyBorder="1" applyAlignment="1">
      <alignment horizontal="right" vertical="center"/>
    </xf>
    <xf numFmtId="0" fontId="59" fillId="0" borderId="0" xfId="54" applyFont="1"/>
    <xf numFmtId="191" fontId="59" fillId="0" borderId="0" xfId="54" applyNumberFormat="1" applyFont="1" applyAlignment="1">
      <alignment vertical="center"/>
    </xf>
    <xf numFmtId="0" fontId="57" fillId="25" borderId="0" xfId="54" applyFont="1" applyFill="1" applyBorder="1" applyAlignment="1">
      <alignment horizontal="right"/>
    </xf>
    <xf numFmtId="0" fontId="57" fillId="25" borderId="0" xfId="54" applyFont="1" applyFill="1" applyBorder="1"/>
    <xf numFmtId="0" fontId="59" fillId="0" borderId="0" xfId="54" applyFont="1" applyAlignment="1">
      <alignment horizontal="center" vertical="center"/>
    </xf>
    <xf numFmtId="0" fontId="59" fillId="0" borderId="0" xfId="54" applyFont="1" applyBorder="1"/>
    <xf numFmtId="2" fontId="57" fillId="25" borderId="0" xfId="54" applyNumberFormat="1" applyFont="1" applyFill="1" applyBorder="1" applyAlignment="1">
      <alignment horizontal="justify" wrapText="1"/>
    </xf>
    <xf numFmtId="0" fontId="58" fillId="0" borderId="0" xfId="41" applyFont="1" applyAlignment="1" applyProtection="1"/>
    <xf numFmtId="0" fontId="57" fillId="25" borderId="0" xfId="54" applyFont="1" applyFill="1"/>
    <xf numFmtId="0" fontId="59" fillId="0" borderId="0" xfId="54" applyFont="1" applyAlignment="1">
      <alignment vertical="center"/>
    </xf>
    <xf numFmtId="0" fontId="59" fillId="0" borderId="0" xfId="54" applyFont="1" applyBorder="1" applyAlignment="1">
      <alignment horizontal="center" vertical="center"/>
    </xf>
    <xf numFmtId="2" fontId="42" fillId="25" borderId="0" xfId="0" applyNumberFormat="1" applyFont="1" applyFill="1" applyAlignment="1">
      <alignment vertical="center"/>
    </xf>
    <xf numFmtId="174" fontId="6" fillId="25" borderId="0" xfId="0" applyNumberFormat="1" applyFont="1" applyFill="1" applyAlignment="1">
      <alignment vertical="center"/>
    </xf>
    <xf numFmtId="174" fontId="42" fillId="25" borderId="0" xfId="0" applyNumberFormat="1" applyFont="1" applyFill="1" applyAlignment="1">
      <alignment vertical="center"/>
    </xf>
    <xf numFmtId="0" fontId="58" fillId="0" borderId="0" xfId="41" applyFont="1" applyBorder="1" applyAlignment="1" applyProtection="1"/>
    <xf numFmtId="0" fontId="41" fillId="25" borderId="0" xfId="54" applyFont="1" applyFill="1" applyBorder="1" applyAlignment="1"/>
    <xf numFmtId="0" fontId="41" fillId="25" borderId="0" xfId="54" applyFont="1" applyFill="1" applyBorder="1" applyAlignment="1">
      <alignment horizontal="right"/>
    </xf>
    <xf numFmtId="0" fontId="67" fillId="0" borderId="0" xfId="41" applyFont="1" applyAlignment="1" applyProtection="1"/>
    <xf numFmtId="0" fontId="62" fillId="0" borderId="0" xfId="41" applyFont="1" applyAlignment="1" applyProtection="1"/>
    <xf numFmtId="191" fontId="40" fillId="0" borderId="0" xfId="54" applyNumberFormat="1" applyFont="1" applyAlignment="1">
      <alignment vertical="center"/>
    </xf>
    <xf numFmtId="0" fontId="6" fillId="25" borderId="0" xfId="54" applyFont="1" applyFill="1" applyBorder="1" applyAlignment="1">
      <alignment horizontal="right"/>
    </xf>
    <xf numFmtId="0" fontId="65" fillId="0" borderId="0" xfId="54" applyFont="1" applyBorder="1" applyAlignment="1">
      <alignment horizontal="left" vertical="center"/>
    </xf>
    <xf numFmtId="191" fontId="65" fillId="0" borderId="0" xfId="54" applyNumberFormat="1" applyFont="1" applyBorder="1" applyAlignment="1">
      <alignment horizontal="right" vertical="center"/>
    </xf>
    <xf numFmtId="176" fontId="65" fillId="0" borderId="0" xfId="54" applyNumberFormat="1" applyFont="1" applyBorder="1" applyAlignment="1">
      <alignment horizontal="right" vertical="center"/>
    </xf>
    <xf numFmtId="0" fontId="40" fillId="0" borderId="0" xfId="54" applyFont="1" applyBorder="1" applyAlignment="1">
      <alignment horizontal="left" vertical="center" indent="2"/>
    </xf>
    <xf numFmtId="176" fontId="40" fillId="0" borderId="0" xfId="54" applyNumberFormat="1" applyFont="1" applyBorder="1" applyAlignment="1">
      <alignment horizontal="right" vertical="center"/>
    </xf>
    <xf numFmtId="0" fontId="40" fillId="0" borderId="0" xfId="54" applyFont="1" applyBorder="1" applyAlignment="1">
      <alignment horizontal="left" vertical="center" indent="4"/>
    </xf>
    <xf numFmtId="0" fontId="40" fillId="0" borderId="0" xfId="54" applyFont="1" applyAlignment="1">
      <alignment horizontal="right" vertical="center"/>
    </xf>
    <xf numFmtId="0" fontId="63" fillId="0" borderId="0" xfId="41" applyFont="1" applyAlignment="1" applyProtection="1"/>
    <xf numFmtId="0" fontId="64" fillId="0" borderId="0" xfId="54" applyFont="1" applyAlignment="1"/>
    <xf numFmtId="0" fontId="40" fillId="0" borderId="0" xfId="54" applyFont="1"/>
    <xf numFmtId="0" fontId="6" fillId="25" borderId="0" xfId="54" applyFont="1" applyFill="1" applyBorder="1"/>
    <xf numFmtId="191" fontId="40" fillId="0" borderId="0" xfId="54" applyNumberFormat="1" applyFont="1" applyBorder="1" applyAlignment="1">
      <alignment horizontal="center" vertical="center"/>
    </xf>
    <xf numFmtId="0" fontId="40" fillId="0" borderId="0" xfId="54" applyFont="1" applyAlignment="1">
      <alignment horizontal="center" vertical="center"/>
    </xf>
    <xf numFmtId="0" fontId="40" fillId="0" borderId="0" xfId="54" applyFont="1" applyBorder="1" applyAlignment="1">
      <alignment horizontal="center" vertical="center"/>
    </xf>
    <xf numFmtId="0" fontId="65" fillId="0" borderId="0" xfId="54" applyFont="1"/>
    <xf numFmtId="0" fontId="66" fillId="0" borderId="0" xfId="54" applyFont="1" applyBorder="1" applyAlignment="1">
      <alignment vertical="center"/>
    </xf>
    <xf numFmtId="0" fontId="40" fillId="0" borderId="0" xfId="54" applyFont="1" applyBorder="1"/>
    <xf numFmtId="2" fontId="6" fillId="25" borderId="0" xfId="54" applyNumberFormat="1" applyFont="1" applyFill="1" applyBorder="1" applyAlignment="1">
      <alignment horizontal="justify" wrapText="1"/>
    </xf>
    <xf numFmtId="0" fontId="6" fillId="25" borderId="0" xfId="54" applyFont="1" applyFill="1"/>
    <xf numFmtId="0" fontId="40" fillId="0" borderId="0" xfId="54" applyFont="1" applyAlignment="1">
      <alignment vertical="center"/>
    </xf>
    <xf numFmtId="0" fontId="8" fillId="25" borderId="0" xfId="54" applyFont="1" applyFill="1" applyAlignment="1">
      <alignment horizontal="center" vertical="center"/>
    </xf>
    <xf numFmtId="0" fontId="8" fillId="25" borderId="0" xfId="54" applyFont="1" applyFill="1" applyAlignment="1">
      <alignment horizontal="center" vertical="center" wrapText="1"/>
    </xf>
    <xf numFmtId="0" fontId="65" fillId="0" borderId="0" xfId="54" applyFont="1" applyBorder="1" applyAlignment="1">
      <alignment vertical="center"/>
    </xf>
    <xf numFmtId="0" fontId="65" fillId="0" borderId="0" xfId="54" applyFont="1" applyBorder="1" applyAlignment="1">
      <alignment horizontal="left" vertical="center" indent="1"/>
    </xf>
    <xf numFmtId="0" fontId="40" fillId="0" borderId="0" xfId="54" applyFont="1" applyBorder="1" applyAlignment="1">
      <alignment horizontal="left" vertical="center" indent="3"/>
    </xf>
    <xf numFmtId="176" fontId="65" fillId="0" borderId="0" xfId="54" applyNumberFormat="1" applyFont="1" applyBorder="1" applyAlignment="1">
      <alignment vertical="center"/>
    </xf>
    <xf numFmtId="176" fontId="40" fillId="0" borderId="0" xfId="54" applyNumberFormat="1" applyFont="1" applyBorder="1" applyAlignment="1">
      <alignment vertical="center"/>
    </xf>
    <xf numFmtId="0" fontId="40" fillId="0" borderId="0" xfId="54" applyFont="1" applyBorder="1" applyAlignment="1">
      <alignment vertical="center"/>
    </xf>
    <xf numFmtId="0" fontId="42" fillId="25" borderId="0" xfId="54" applyFont="1" applyFill="1" applyAlignment="1">
      <alignment horizontal="center" vertical="center" wrapText="1"/>
    </xf>
    <xf numFmtId="191" fontId="40" fillId="0" borderId="0" xfId="54" applyNumberFormat="1" applyFont="1" applyBorder="1" applyAlignment="1">
      <alignment vertical="center"/>
    </xf>
    <xf numFmtId="191" fontId="40" fillId="0" borderId="0" xfId="54" applyNumberFormat="1" applyFont="1"/>
    <xf numFmtId="0" fontId="40" fillId="0" borderId="0" xfId="54" applyFont="1" applyBorder="1" applyAlignment="1">
      <alignment horizontal="right" vertical="center"/>
    </xf>
    <xf numFmtId="191" fontId="65" fillId="0" borderId="0" xfId="54" applyNumberFormat="1" applyFont="1"/>
    <xf numFmtId="168" fontId="6" fillId="25" borderId="0" xfId="66" quotePrefix="1" applyNumberFormat="1" applyFont="1" applyFill="1" applyBorder="1" applyAlignment="1">
      <alignment horizontal="right" vertical="center"/>
    </xf>
    <xf numFmtId="2" fontId="6" fillId="25" borderId="0" xfId="0" applyNumberFormat="1" applyFont="1" applyFill="1" applyAlignment="1">
      <alignment vertical="center"/>
    </xf>
    <xf numFmtId="168" fontId="42" fillId="25" borderId="0" xfId="0" applyNumberFormat="1" applyFont="1" applyFill="1" applyAlignment="1">
      <alignment vertical="center"/>
    </xf>
    <xf numFmtId="0" fontId="69" fillId="0" borderId="0" xfId="40" applyFont="1" applyAlignment="1" applyProtection="1"/>
    <xf numFmtId="0" fontId="4" fillId="0" borderId="0" xfId="40" applyAlignment="1" applyProtection="1"/>
    <xf numFmtId="0" fontId="8" fillId="25" borderId="0" xfId="0" applyFont="1" applyFill="1" applyAlignment="1" applyProtection="1">
      <alignment horizontal="center" vertical="center"/>
    </xf>
    <xf numFmtId="0" fontId="8" fillId="25" borderId="0" xfId="0" applyFont="1" applyFill="1" applyAlignment="1" applyProtection="1">
      <alignment horizontal="center" vertical="center" wrapText="1"/>
    </xf>
    <xf numFmtId="0" fontId="4" fillId="0" borderId="0" xfId="40" applyFont="1" applyAlignment="1" applyProtection="1"/>
    <xf numFmtId="0" fontId="8" fillId="25" borderId="0" xfId="66" applyFont="1" applyFill="1" applyAlignment="1">
      <alignment horizontal="center" vertical="center" wrapText="1"/>
    </xf>
    <xf numFmtId="0" fontId="70" fillId="0" borderId="0" xfId="0" applyFont="1" applyAlignment="1">
      <alignment vertical="center"/>
    </xf>
    <xf numFmtId="0" fontId="71" fillId="0" borderId="0" xfId="40" applyFont="1" applyAlignment="1" applyProtection="1"/>
    <xf numFmtId="0" fontId="9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2" fontId="42" fillId="25" borderId="0" xfId="0" applyNumberFormat="1" applyFont="1" applyFill="1" applyBorder="1" applyAlignment="1">
      <alignment horizontal="right" vertical="center"/>
    </xf>
    <xf numFmtId="1" fontId="42" fillId="25" borderId="0" xfId="0" applyNumberFormat="1" applyFont="1" applyFill="1" applyBorder="1" applyAlignment="1">
      <alignment horizontal="right" vertical="center"/>
    </xf>
    <xf numFmtId="1" fontId="6" fillId="25" borderId="0" xfId="0" applyNumberFormat="1" applyFont="1" applyFill="1" applyBorder="1" applyAlignment="1">
      <alignment horizontal="right" vertical="center"/>
    </xf>
    <xf numFmtId="176" fontId="42" fillId="25" borderId="0" xfId="0" applyNumberFormat="1" applyFont="1" applyFill="1" applyBorder="1" applyAlignment="1">
      <alignment horizontal="right" vertical="center"/>
    </xf>
    <xf numFmtId="0" fontId="0" fillId="26" borderId="0" xfId="0" applyFill="1"/>
    <xf numFmtId="0" fontId="73" fillId="26" borderId="0" xfId="0" applyFont="1" applyFill="1" applyAlignment="1">
      <alignment horizontal="center"/>
    </xf>
    <xf numFmtId="0" fontId="9" fillId="26" borderId="0" xfId="0" quotePrefix="1" applyFont="1" applyFill="1" applyAlignment="1">
      <alignment horizontal="center"/>
    </xf>
    <xf numFmtId="0" fontId="9" fillId="26" borderId="0" xfId="0" applyFont="1" applyFill="1"/>
    <xf numFmtId="0" fontId="9" fillId="26" borderId="0" xfId="0" applyFont="1" applyFill="1" applyAlignment="1">
      <alignment horizontal="center"/>
    </xf>
    <xf numFmtId="0" fontId="10" fillId="25" borderId="0" xfId="64" applyFont="1" applyFill="1" applyBorder="1" applyAlignment="1">
      <alignment horizontal="center" vertical="center"/>
    </xf>
    <xf numFmtId="0" fontId="6" fillId="26" borderId="0" xfId="0" applyFont="1" applyFill="1" applyBorder="1" applyAlignment="1">
      <alignment vertical="center"/>
    </xf>
    <xf numFmtId="178" fontId="6" fillId="26" borderId="0" xfId="0" applyNumberFormat="1" applyFont="1" applyFill="1" applyBorder="1" applyAlignment="1">
      <alignment horizontal="right" vertical="center"/>
    </xf>
    <xf numFmtId="0" fontId="6" fillId="26" borderId="0" xfId="0" applyFont="1" applyFill="1"/>
    <xf numFmtId="178" fontId="6" fillId="26" borderId="0" xfId="0" applyNumberFormat="1" applyFont="1" applyFill="1"/>
    <xf numFmtId="178" fontId="6" fillId="26" borderId="0" xfId="0" applyNumberFormat="1" applyFont="1" applyFill="1" applyBorder="1" applyAlignment="1">
      <alignment vertical="center"/>
    </xf>
    <xf numFmtId="4" fontId="6" fillId="25" borderId="0" xfId="0" applyNumberFormat="1" applyFont="1" applyFill="1" applyBorder="1" applyAlignment="1">
      <alignment vertical="center" wrapText="1"/>
    </xf>
    <xf numFmtId="4" fontId="6" fillId="25" borderId="0" xfId="0" applyNumberFormat="1" applyFont="1" applyFill="1" applyBorder="1" applyAlignment="1">
      <alignment vertical="center"/>
    </xf>
    <xf numFmtId="0" fontId="8" fillId="25" borderId="0" xfId="65" applyFont="1" applyFill="1" applyAlignment="1">
      <alignment horizontal="center" vertical="center" wrapText="1"/>
    </xf>
    <xf numFmtId="0" fontId="6" fillId="0" borderId="0" xfId="67" applyFont="1" applyFill="1" applyBorder="1" applyAlignment="1">
      <alignment horizontal="center" vertical="center"/>
    </xf>
    <xf numFmtId="169" fontId="6" fillId="26" borderId="0" xfId="0" applyNumberFormat="1" applyFont="1" applyFill="1" applyBorder="1" applyAlignment="1">
      <alignment vertical="center"/>
    </xf>
    <xf numFmtId="0" fontId="42" fillId="26" borderId="0" xfId="0" quotePrefix="1" applyFont="1" applyFill="1" applyBorder="1" applyAlignment="1">
      <alignment horizontal="right" vertical="center"/>
    </xf>
    <xf numFmtId="176" fontId="6" fillId="26" borderId="0" xfId="0" applyNumberFormat="1" applyFont="1" applyFill="1" applyBorder="1" applyAlignment="1">
      <alignment vertical="center"/>
    </xf>
    <xf numFmtId="0" fontId="6" fillId="26" borderId="0" xfId="0" applyNumberFormat="1" applyFont="1" applyFill="1" applyBorder="1" applyAlignment="1">
      <alignment horizontal="right" vertical="center"/>
    </xf>
    <xf numFmtId="1" fontId="6" fillId="26" borderId="0" xfId="0" applyNumberFormat="1" applyFont="1" applyFill="1" applyBorder="1" applyAlignment="1">
      <alignment horizontal="right" vertical="center"/>
    </xf>
    <xf numFmtId="1" fontId="6" fillId="26" borderId="0" xfId="0" applyNumberFormat="1" applyFont="1" applyFill="1" applyBorder="1" applyAlignment="1">
      <alignment vertical="center"/>
    </xf>
    <xf numFmtId="0" fontId="6" fillId="0" borderId="0" xfId="64" applyFont="1" applyFill="1" applyBorder="1" applyAlignment="1">
      <alignment horizontal="left" vertical="center" indent="2"/>
    </xf>
    <xf numFmtId="0" fontId="6" fillId="0" borderId="15" xfId="64" applyFont="1" applyFill="1" applyBorder="1" applyAlignment="1">
      <alignment vertical="center"/>
    </xf>
    <xf numFmtId="0" fontId="6" fillId="0" borderId="15" xfId="64" applyFont="1" applyFill="1" applyBorder="1" applyAlignment="1">
      <alignment horizontal="center" vertical="center"/>
    </xf>
    <xf numFmtId="0" fontId="6" fillId="0" borderId="0" xfId="64" applyFont="1" applyFill="1" applyBorder="1" applyAlignment="1">
      <alignment horizontal="center" vertical="center"/>
    </xf>
    <xf numFmtId="0" fontId="6" fillId="25" borderId="0" xfId="64" applyFont="1" applyFill="1" applyBorder="1" applyAlignment="1">
      <alignment vertical="center" wrapText="1"/>
    </xf>
    <xf numFmtId="193" fontId="6" fillId="0" borderId="0" xfId="64" applyNumberFormat="1" applyFont="1" applyFill="1" applyBorder="1" applyAlignment="1">
      <alignment horizontal="right" vertical="center"/>
    </xf>
    <xf numFmtId="2" fontId="6" fillId="0" borderId="0" xfId="64" applyNumberFormat="1" applyFont="1" applyFill="1" applyBorder="1" applyAlignment="1">
      <alignment vertical="center"/>
    </xf>
    <xf numFmtId="0" fontId="41" fillId="25" borderId="0" xfId="0" applyFont="1" applyFill="1" applyAlignment="1">
      <alignment horizontal="left"/>
    </xf>
    <xf numFmtId="0" fontId="6" fillId="25" borderId="0" xfId="0" applyFont="1" applyFill="1" applyBorder="1" applyAlignment="1">
      <alignment horizontal="left" vertical="center"/>
    </xf>
    <xf numFmtId="169" fontId="6" fillId="25" borderId="0" xfId="0" applyNumberFormat="1" applyFont="1" applyFill="1" applyBorder="1" applyAlignment="1">
      <alignment horizontal="right" vertical="center"/>
    </xf>
    <xf numFmtId="0" fontId="42" fillId="25" borderId="0" xfId="0" applyFont="1" applyFill="1" applyBorder="1" applyAlignment="1">
      <alignment horizontal="left" vertical="center"/>
    </xf>
    <xf numFmtId="0" fontId="6" fillId="25" borderId="0" xfId="0" applyFont="1" applyFill="1" applyBorder="1" applyAlignment="1">
      <alignment horizontal="right" vertical="center"/>
    </xf>
    <xf numFmtId="0" fontId="41" fillId="25" borderId="0" xfId="0" applyFont="1" applyFill="1" applyBorder="1" applyAlignment="1">
      <alignment horizontal="left"/>
    </xf>
    <xf numFmtId="0" fontId="6" fillId="25" borderId="0" xfId="0" applyFont="1" applyFill="1" applyBorder="1" applyAlignment="1">
      <alignment horizontal="left" vertical="center" wrapText="1"/>
    </xf>
    <xf numFmtId="0" fontId="6" fillId="25" borderId="0" xfId="0" applyFont="1" applyFill="1" applyBorder="1" applyAlignment="1">
      <alignment horizontal="center" vertical="center"/>
    </xf>
    <xf numFmtId="176" fontId="6" fillId="25" borderId="0" xfId="0" applyNumberFormat="1" applyFont="1" applyFill="1" applyBorder="1" applyAlignment="1">
      <alignment horizontal="right" vertical="center"/>
    </xf>
    <xf numFmtId="0" fontId="6" fillId="25" borderId="0" xfId="67" applyFont="1" applyFill="1" applyBorder="1" applyAlignment="1">
      <alignment horizontal="center" vertical="center"/>
    </xf>
    <xf numFmtId="0" fontId="6" fillId="0" borderId="0" xfId="67" applyFont="1" applyFill="1" applyBorder="1" applyAlignment="1">
      <alignment horizontal="center" vertical="center"/>
    </xf>
    <xf numFmtId="174" fontId="6" fillId="25" borderId="0" xfId="0" applyNumberFormat="1" applyFont="1" applyFill="1" applyBorder="1" applyAlignment="1">
      <alignment horizontal="right" vertical="center"/>
    </xf>
    <xf numFmtId="168" fontId="6" fillId="25" borderId="0" xfId="0" applyNumberFormat="1" applyFont="1" applyFill="1" applyBorder="1" applyAlignment="1">
      <alignment horizontal="right" vertical="center"/>
    </xf>
    <xf numFmtId="0" fontId="42" fillId="27" borderId="0" xfId="0" applyFont="1" applyFill="1" applyBorder="1" applyAlignment="1">
      <alignment horizontal="left" vertical="center"/>
    </xf>
    <xf numFmtId="0" fontId="6" fillId="27" borderId="0" xfId="0" applyFont="1" applyFill="1" applyBorder="1" applyAlignment="1">
      <alignment horizontal="left" vertical="center"/>
    </xf>
    <xf numFmtId="0" fontId="6" fillId="27" borderId="0" xfId="0" applyFont="1" applyFill="1" applyBorder="1" applyAlignment="1">
      <alignment vertical="center"/>
    </xf>
    <xf numFmtId="176" fontId="6" fillId="27" borderId="0" xfId="0" applyNumberFormat="1" applyFont="1" applyFill="1" applyBorder="1" applyAlignment="1">
      <alignment horizontal="right" vertical="center"/>
    </xf>
    <xf numFmtId="0" fontId="75" fillId="0" borderId="0" xfId="0" applyFont="1" applyFill="1" applyBorder="1" applyAlignment="1">
      <alignment horizontal="center" vertical="center"/>
    </xf>
    <xf numFmtId="0" fontId="75" fillId="27" borderId="16" xfId="0" applyFont="1" applyFill="1" applyBorder="1" applyAlignment="1">
      <alignment horizontal="center" vertical="center"/>
    </xf>
    <xf numFmtId="0" fontId="75" fillId="27" borderId="17" xfId="0" applyFont="1" applyFill="1" applyBorder="1" applyAlignment="1">
      <alignment horizontal="center" vertical="center"/>
    </xf>
    <xf numFmtId="3" fontId="40" fillId="0" borderId="0" xfId="50" applyNumberFormat="1" applyFont="1" applyBorder="1" applyAlignment="1">
      <alignment horizontal="right" vertical="center"/>
    </xf>
    <xf numFmtId="0" fontId="40" fillId="27" borderId="0" xfId="54" applyFont="1" applyFill="1" applyBorder="1" applyAlignment="1">
      <alignment horizontal="left" vertical="center" indent="4"/>
    </xf>
    <xf numFmtId="0" fontId="40" fillId="27" borderId="0" xfId="54" applyFont="1" applyFill="1" applyBorder="1" applyAlignment="1">
      <alignment horizontal="right" vertical="center"/>
    </xf>
    <xf numFmtId="3" fontId="40" fillId="27" borderId="0" xfId="50" applyNumberFormat="1" applyFont="1" applyFill="1" applyBorder="1" applyAlignment="1">
      <alignment horizontal="right" vertical="center"/>
    </xf>
    <xf numFmtId="0" fontId="40" fillId="27" borderId="0" xfId="54" applyFont="1" applyFill="1" applyBorder="1" applyAlignment="1">
      <alignment horizontal="left" vertical="center" indent="2"/>
    </xf>
    <xf numFmtId="176" fontId="40" fillId="27" borderId="0" xfId="54" applyNumberFormat="1" applyFont="1" applyFill="1" applyBorder="1" applyAlignment="1">
      <alignment vertical="center"/>
    </xf>
    <xf numFmtId="0" fontId="40" fillId="0" borderId="0" xfId="54" applyFont="1" applyFill="1" applyBorder="1" applyAlignment="1">
      <alignment horizontal="left" vertical="center" indent="2"/>
    </xf>
    <xf numFmtId="176" fontId="40" fillId="0" borderId="0" xfId="54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40" fillId="0" borderId="0" xfId="54" applyFont="1" applyBorder="1" applyAlignment="1">
      <alignment horizontal="left" vertical="center" wrapText="1" indent="3"/>
    </xf>
    <xf numFmtId="0" fontId="40" fillId="27" borderId="0" xfId="54" applyFont="1" applyFill="1" applyBorder="1" applyAlignment="1">
      <alignment horizontal="left" vertical="center" wrapText="1" indent="3"/>
    </xf>
    <xf numFmtId="0" fontId="40" fillId="0" borderId="0" xfId="54" applyFont="1" applyFill="1" applyBorder="1" applyAlignment="1">
      <alignment horizontal="left" vertical="center" wrapText="1" indent="3"/>
    </xf>
    <xf numFmtId="0" fontId="75" fillId="27" borderId="20" xfId="0" applyFont="1" applyFill="1" applyBorder="1" applyAlignment="1">
      <alignment horizontal="center" vertical="center" wrapText="1"/>
    </xf>
    <xf numFmtId="0" fontId="75" fillId="27" borderId="21" xfId="0" applyFont="1" applyFill="1" applyBorder="1" applyAlignment="1">
      <alignment horizontal="center" vertical="center" wrapText="1"/>
    </xf>
    <xf numFmtId="169" fontId="6" fillId="27" borderId="0" xfId="0" applyNumberFormat="1" applyFont="1" applyFill="1" applyBorder="1" applyAlignment="1">
      <alignment vertical="center"/>
    </xf>
    <xf numFmtId="0" fontId="75" fillId="27" borderId="26" xfId="0" applyFont="1" applyFill="1" applyBorder="1" applyAlignment="1">
      <alignment horizontal="center" vertical="center" wrapText="1"/>
    </xf>
    <xf numFmtId="0" fontId="75" fillId="27" borderId="27" xfId="0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 wrapText="1"/>
    </xf>
    <xf numFmtId="169" fontId="6" fillId="27" borderId="0" xfId="0" applyNumberFormat="1" applyFont="1" applyFill="1" applyBorder="1" applyAlignment="1">
      <alignment horizontal="right" vertical="center"/>
    </xf>
    <xf numFmtId="0" fontId="75" fillId="27" borderId="26" xfId="0" applyFont="1" applyFill="1" applyBorder="1" applyAlignment="1">
      <alignment horizontal="center" vertical="center"/>
    </xf>
    <xf numFmtId="0" fontId="75" fillId="27" borderId="27" xfId="0" applyFont="1" applyFill="1" applyBorder="1" applyAlignment="1">
      <alignment horizontal="center" vertical="center"/>
    </xf>
    <xf numFmtId="178" fontId="6" fillId="27" borderId="0" xfId="0" applyNumberFormat="1" applyFont="1" applyFill="1" applyBorder="1" applyAlignment="1">
      <alignment vertical="center"/>
    </xf>
    <xf numFmtId="178" fontId="6" fillId="27" borderId="0" xfId="0" applyNumberFormat="1" applyFont="1" applyFill="1" applyBorder="1" applyAlignment="1">
      <alignment horizontal="right" vertical="center"/>
    </xf>
    <xf numFmtId="0" fontId="75" fillId="27" borderId="27" xfId="0" applyFont="1" applyFill="1" applyBorder="1" applyAlignment="1">
      <alignment horizontal="center" vertical="center"/>
    </xf>
    <xf numFmtId="0" fontId="6" fillId="27" borderId="0" xfId="0" applyFont="1" applyFill="1" applyBorder="1"/>
    <xf numFmtId="0" fontId="75" fillId="27" borderId="20" xfId="0" applyFont="1" applyFill="1" applyBorder="1" applyAlignment="1">
      <alignment horizontal="center" vertical="center"/>
    </xf>
    <xf numFmtId="0" fontId="75" fillId="27" borderId="21" xfId="0" applyFont="1" applyFill="1" applyBorder="1" applyAlignment="1">
      <alignment horizontal="center" vertical="center"/>
    </xf>
    <xf numFmtId="0" fontId="42" fillId="27" borderId="0" xfId="0" applyFont="1" applyFill="1" applyBorder="1" applyAlignment="1">
      <alignment horizontal="left" vertical="center" indent="1"/>
    </xf>
    <xf numFmtId="2" fontId="42" fillId="27" borderId="0" xfId="0" applyNumberFormat="1" applyFont="1" applyFill="1" applyBorder="1" applyAlignment="1">
      <alignment horizontal="right" vertical="center"/>
    </xf>
    <xf numFmtId="1" fontId="42" fillId="27" borderId="0" xfId="0" applyNumberFormat="1" applyFont="1" applyFill="1" applyBorder="1" applyAlignment="1">
      <alignment horizontal="right" vertical="center"/>
    </xf>
    <xf numFmtId="1" fontId="6" fillId="27" borderId="0" xfId="0" applyNumberFormat="1" applyFont="1" applyFill="1" applyBorder="1" applyAlignment="1">
      <alignment horizontal="right" vertical="center"/>
    </xf>
    <xf numFmtId="191" fontId="42" fillId="25" borderId="0" xfId="0" applyNumberFormat="1" applyFont="1" applyFill="1" applyBorder="1" applyAlignment="1">
      <alignment horizontal="right" vertical="center"/>
    </xf>
    <xf numFmtId="179" fontId="42" fillId="25" borderId="0" xfId="0" applyNumberFormat="1" applyFont="1" applyFill="1" applyBorder="1" applyAlignment="1">
      <alignment horizontal="right" vertical="center"/>
    </xf>
    <xf numFmtId="0" fontId="75" fillId="0" borderId="0" xfId="0" quotePrefix="1" applyFont="1" applyFill="1" applyBorder="1" applyAlignment="1">
      <alignment horizontal="center" vertical="center"/>
    </xf>
    <xf numFmtId="0" fontId="77" fillId="0" borderId="0" xfId="0" applyFont="1" applyFill="1" applyBorder="1"/>
    <xf numFmtId="0" fontId="6" fillId="27" borderId="0" xfId="0" applyFont="1" applyFill="1" applyBorder="1" applyAlignment="1">
      <alignment horizontal="left" vertical="center" indent="1"/>
    </xf>
    <xf numFmtId="191" fontId="6" fillId="27" borderId="0" xfId="0" applyNumberFormat="1" applyFont="1" applyFill="1" applyBorder="1" applyAlignment="1">
      <alignment vertical="center"/>
    </xf>
    <xf numFmtId="179" fontId="6" fillId="27" borderId="0" xfId="0" quotePrefix="1" applyNumberFormat="1" applyFont="1" applyFill="1" applyBorder="1" applyAlignment="1">
      <alignment horizontal="right" vertical="center"/>
    </xf>
    <xf numFmtId="165" fontId="6" fillId="27" borderId="0" xfId="0" applyNumberFormat="1" applyFont="1" applyFill="1" applyBorder="1" applyAlignment="1">
      <alignment vertical="center"/>
    </xf>
    <xf numFmtId="0" fontId="6" fillId="27" borderId="0" xfId="0" applyFont="1" applyFill="1" applyBorder="1" applyAlignment="1">
      <alignment horizontal="left" vertical="center" indent="2"/>
    </xf>
    <xf numFmtId="0" fontId="6" fillId="27" borderId="0" xfId="0" applyFont="1" applyFill="1" applyBorder="1" applyAlignment="1">
      <alignment horizontal="right" vertical="center"/>
    </xf>
    <xf numFmtId="172" fontId="6" fillId="27" borderId="0" xfId="0" applyNumberFormat="1" applyFont="1" applyFill="1" applyBorder="1" applyAlignment="1">
      <alignment vertical="center"/>
    </xf>
    <xf numFmtId="0" fontId="75" fillId="27" borderId="26" xfId="0" applyNumberFormat="1" applyFont="1" applyFill="1" applyBorder="1" applyAlignment="1">
      <alignment horizontal="center" vertical="center" wrapText="1"/>
    </xf>
    <xf numFmtId="0" fontId="75" fillId="0" borderId="0" xfId="0" applyNumberFormat="1" applyFont="1" applyFill="1" applyBorder="1" applyAlignment="1">
      <alignment horizontal="center" vertical="center" wrapText="1"/>
    </xf>
    <xf numFmtId="0" fontId="6" fillId="27" borderId="0" xfId="0" applyFont="1" applyFill="1" applyBorder="1" applyAlignment="1">
      <alignment horizontal="left" vertical="center" wrapText="1" indent="2"/>
    </xf>
    <xf numFmtId="0" fontId="43" fillId="25" borderId="0" xfId="0" applyFont="1" applyFill="1" applyBorder="1" applyAlignment="1">
      <alignment horizontal="left"/>
    </xf>
    <xf numFmtId="0" fontId="6" fillId="27" borderId="0" xfId="0" applyFont="1" applyFill="1" applyBorder="1" applyAlignment="1">
      <alignment horizontal="center" vertical="center"/>
    </xf>
    <xf numFmtId="176" fontId="40" fillId="27" borderId="0" xfId="0" applyNumberFormat="1" applyFont="1" applyFill="1" applyBorder="1" applyAlignment="1">
      <alignment vertical="center"/>
    </xf>
    <xf numFmtId="1" fontId="6" fillId="27" borderId="0" xfId="0" applyNumberFormat="1" applyFont="1" applyFill="1" applyBorder="1" applyAlignment="1">
      <alignment vertical="center"/>
    </xf>
    <xf numFmtId="0" fontId="75" fillId="0" borderId="0" xfId="0" applyFont="1" applyFill="1" applyBorder="1" applyAlignment="1">
      <alignment horizontal="left" vertical="center"/>
    </xf>
    <xf numFmtId="176" fontId="6" fillId="27" borderId="0" xfId="0" applyNumberFormat="1" applyFont="1" applyFill="1" applyBorder="1" applyAlignment="1">
      <alignment vertical="center"/>
    </xf>
    <xf numFmtId="167" fontId="42" fillId="25" borderId="0" xfId="0" applyNumberFormat="1" applyFont="1" applyFill="1" applyBorder="1" applyAlignment="1">
      <alignment horizontal="right" vertical="center"/>
    </xf>
    <xf numFmtId="168" fontId="6" fillId="27" borderId="0" xfId="0" applyNumberFormat="1" applyFont="1" applyFill="1" applyBorder="1" applyAlignment="1">
      <alignment vertical="center"/>
    </xf>
    <xf numFmtId="0" fontId="75" fillId="27" borderId="20" xfId="66" applyFont="1" applyFill="1" applyBorder="1" applyAlignment="1">
      <alignment horizontal="center" vertical="center"/>
    </xf>
    <xf numFmtId="0" fontId="75" fillId="27" borderId="26" xfId="66" applyFont="1" applyFill="1" applyBorder="1" applyAlignment="1">
      <alignment horizontal="center" vertical="center"/>
    </xf>
    <xf numFmtId="0" fontId="75" fillId="27" borderId="27" xfId="66" applyFont="1" applyFill="1" applyBorder="1" applyAlignment="1">
      <alignment horizontal="center" vertical="center"/>
    </xf>
    <xf numFmtId="0" fontId="75" fillId="0" borderId="0" xfId="66" applyFont="1" applyFill="1" applyBorder="1" applyAlignment="1">
      <alignment horizontal="center" vertical="center"/>
    </xf>
    <xf numFmtId="0" fontId="41" fillId="27" borderId="0" xfId="0" applyFont="1" applyFill="1" applyBorder="1"/>
    <xf numFmtId="177" fontId="42" fillId="27" borderId="0" xfId="0" applyNumberFormat="1" applyFont="1" applyFill="1" applyBorder="1"/>
    <xf numFmtId="175" fontId="42" fillId="27" borderId="0" xfId="0" applyNumberFormat="1" applyFont="1" applyFill="1" applyBorder="1"/>
    <xf numFmtId="176" fontId="42" fillId="27" borderId="0" xfId="0" applyNumberFormat="1" applyFont="1" applyFill="1" applyBorder="1"/>
    <xf numFmtId="166" fontId="42" fillId="27" borderId="0" xfId="66" quotePrefix="1" applyNumberFormat="1" applyFont="1" applyFill="1" applyBorder="1" applyAlignment="1">
      <alignment horizontal="right"/>
    </xf>
    <xf numFmtId="0" fontId="6" fillId="25" borderId="0" xfId="66" applyFont="1" applyFill="1" applyBorder="1" applyAlignment="1">
      <alignment horizontal="left" vertical="center" indent="1"/>
    </xf>
    <xf numFmtId="175" fontId="42" fillId="25" borderId="0" xfId="0" applyNumberFormat="1" applyFont="1" applyFill="1" applyBorder="1" applyAlignment="1">
      <alignment vertical="center"/>
    </xf>
    <xf numFmtId="190" fontId="6" fillId="25" borderId="0" xfId="0" applyNumberFormat="1" applyFont="1" applyFill="1" applyBorder="1" applyAlignment="1">
      <alignment vertical="center"/>
    </xf>
    <xf numFmtId="0" fontId="75" fillId="0" borderId="0" xfId="65" applyFont="1" applyFill="1" applyBorder="1" applyAlignment="1">
      <alignment horizontal="center" vertical="center" wrapText="1"/>
    </xf>
    <xf numFmtId="0" fontId="6" fillId="27" borderId="0" xfId="65" applyFont="1" applyFill="1" applyBorder="1" applyAlignment="1">
      <alignment horizontal="left" vertical="center" wrapText="1" indent="2"/>
    </xf>
    <xf numFmtId="165" fontId="6" fillId="27" borderId="0" xfId="65" applyNumberFormat="1" applyFont="1" applyFill="1" applyBorder="1" applyAlignment="1">
      <alignment vertical="center" wrapText="1"/>
    </xf>
    <xf numFmtId="0" fontId="6" fillId="27" borderId="0" xfId="65" applyFont="1" applyFill="1" applyBorder="1" applyAlignment="1">
      <alignment vertical="center" wrapText="1"/>
    </xf>
    <xf numFmtId="165" fontId="6" fillId="27" borderId="0" xfId="65" applyNumberFormat="1" applyFont="1" applyFill="1" applyBorder="1" applyAlignment="1">
      <alignment horizontal="right" vertical="center" wrapText="1"/>
    </xf>
    <xf numFmtId="0" fontId="42" fillId="25" borderId="0" xfId="65" applyFont="1" applyFill="1" applyBorder="1" applyAlignment="1">
      <alignment horizontal="left" vertical="center" wrapText="1"/>
    </xf>
    <xf numFmtId="165" fontId="42" fillId="25" borderId="0" xfId="65" applyNumberFormat="1" applyFont="1" applyFill="1" applyBorder="1" applyAlignment="1">
      <alignment horizontal="right" vertical="center" wrapText="1"/>
    </xf>
    <xf numFmtId="1" fontId="6" fillId="25" borderId="0" xfId="0" applyNumberFormat="1" applyFont="1" applyFill="1" applyBorder="1" applyAlignment="1">
      <alignment horizontal="right" vertical="center" wrapText="1"/>
    </xf>
    <xf numFmtId="165" fontId="42" fillId="27" borderId="0" xfId="0" applyNumberFormat="1" applyFont="1" applyFill="1" applyBorder="1" applyAlignment="1">
      <alignment vertical="center" wrapText="1"/>
    </xf>
    <xf numFmtId="1" fontId="6" fillId="27" borderId="0" xfId="0" applyNumberFormat="1" applyFont="1" applyFill="1" applyBorder="1" applyAlignment="1">
      <alignment horizontal="right" vertical="center" wrapText="1"/>
    </xf>
    <xf numFmtId="0" fontId="75" fillId="27" borderId="16" xfId="65" applyFont="1" applyFill="1" applyBorder="1" applyAlignment="1">
      <alignment horizontal="center" vertical="center" wrapText="1"/>
    </xf>
    <xf numFmtId="0" fontId="6" fillId="27" borderId="0" xfId="0" applyFont="1" applyFill="1" applyBorder="1" applyAlignment="1">
      <alignment horizontal="right" vertical="center" wrapText="1"/>
    </xf>
    <xf numFmtId="0" fontId="75" fillId="27" borderId="20" xfId="0" applyFont="1" applyFill="1" applyBorder="1" applyAlignment="1">
      <alignment horizontal="centerContinuous" vertical="center"/>
    </xf>
    <xf numFmtId="0" fontId="75" fillId="27" borderId="20" xfId="0" applyFont="1" applyFill="1" applyBorder="1" applyAlignment="1">
      <alignment horizontal="centerContinuous" vertical="center" wrapText="1"/>
    </xf>
    <xf numFmtId="0" fontId="75" fillId="27" borderId="21" xfId="0" applyFont="1" applyFill="1" applyBorder="1" applyAlignment="1">
      <alignment horizontal="centerContinuous" vertical="center" wrapText="1"/>
    </xf>
    <xf numFmtId="0" fontId="75" fillId="27" borderId="26" xfId="0" applyFont="1" applyFill="1" applyBorder="1" applyAlignment="1">
      <alignment horizontal="centerContinuous" vertical="center" wrapText="1"/>
    </xf>
    <xf numFmtId="0" fontId="75" fillId="27" borderId="27" xfId="0" applyFont="1" applyFill="1" applyBorder="1" applyAlignment="1">
      <alignment horizontal="centerContinuous" vertical="center" wrapText="1"/>
    </xf>
    <xf numFmtId="0" fontId="75" fillId="0" borderId="0" xfId="0" applyFont="1" applyFill="1" applyBorder="1" applyAlignment="1">
      <alignment horizontal="centerContinuous" vertical="center" wrapText="1"/>
    </xf>
    <xf numFmtId="179" fontId="42" fillId="27" borderId="0" xfId="0" quotePrefix="1" applyNumberFormat="1" applyFont="1" applyFill="1" applyBorder="1" applyAlignment="1">
      <alignment horizontal="right" vertical="center"/>
    </xf>
    <xf numFmtId="2" fontId="6" fillId="27" borderId="0" xfId="0" applyNumberFormat="1" applyFont="1" applyFill="1" applyBorder="1" applyAlignment="1">
      <alignment vertical="center"/>
    </xf>
    <xf numFmtId="168" fontId="42" fillId="27" borderId="0" xfId="0" applyNumberFormat="1" applyFont="1" applyFill="1" applyBorder="1" applyAlignment="1">
      <alignment vertical="center"/>
    </xf>
    <xf numFmtId="172" fontId="6" fillId="27" borderId="0" xfId="0" quotePrefix="1" applyNumberFormat="1" applyFont="1" applyFill="1" applyBorder="1" applyAlignment="1">
      <alignment horizontal="right" vertical="center"/>
    </xf>
    <xf numFmtId="168" fontId="42" fillId="27" borderId="0" xfId="0" applyNumberFormat="1" applyFont="1" applyFill="1" applyBorder="1" applyAlignment="1">
      <alignment horizontal="right" vertical="center"/>
    </xf>
    <xf numFmtId="172" fontId="6" fillId="27" borderId="0" xfId="0" applyNumberFormat="1" applyFont="1" applyFill="1" applyBorder="1" applyAlignment="1">
      <alignment horizontal="right" vertical="center"/>
    </xf>
    <xf numFmtId="168" fontId="42" fillId="27" borderId="0" xfId="0" quotePrefix="1" applyNumberFormat="1" applyFont="1" applyFill="1" applyBorder="1" applyAlignment="1">
      <alignment horizontal="right" vertical="center"/>
    </xf>
    <xf numFmtId="166" fontId="42" fillId="27" borderId="0" xfId="0" quotePrefix="1" applyNumberFormat="1" applyFont="1" applyFill="1" applyBorder="1" applyAlignment="1">
      <alignment horizontal="right" vertical="center"/>
    </xf>
    <xf numFmtId="0" fontId="75" fillId="27" borderId="23" xfId="67" applyFont="1" applyFill="1" applyBorder="1" applyAlignment="1">
      <alignment horizontal="center" vertical="center" wrapText="1"/>
    </xf>
    <xf numFmtId="0" fontId="75" fillId="27" borderId="24" xfId="67" applyFont="1" applyFill="1" applyBorder="1" applyAlignment="1">
      <alignment horizontal="center" vertical="center" wrapText="1"/>
    </xf>
    <xf numFmtId="0" fontId="75" fillId="27" borderId="26" xfId="67" applyFont="1" applyFill="1" applyBorder="1" applyAlignment="1">
      <alignment horizontal="center" vertical="center"/>
    </xf>
    <xf numFmtId="0" fontId="75" fillId="27" borderId="27" xfId="67" applyFont="1" applyFill="1" applyBorder="1" applyAlignment="1">
      <alignment horizontal="center" vertical="center" wrapText="1"/>
    </xf>
    <xf numFmtId="4" fontId="6" fillId="0" borderId="0" xfId="67" applyNumberFormat="1" applyFont="1" applyFill="1" applyBorder="1" applyAlignment="1">
      <alignment horizontal="center" vertical="center"/>
    </xf>
    <xf numFmtId="4" fontId="6" fillId="27" borderId="0" xfId="67" applyNumberFormat="1" applyFont="1" applyFill="1" applyBorder="1" applyAlignment="1">
      <alignment horizontal="center" vertical="center"/>
    </xf>
    <xf numFmtId="4" fontId="6" fillId="27" borderId="0" xfId="67" applyNumberFormat="1" applyFont="1" applyFill="1" applyBorder="1" applyAlignment="1">
      <alignment horizontal="right" vertical="center"/>
    </xf>
    <xf numFmtId="0" fontId="75" fillId="0" borderId="0" xfId="67" applyFont="1" applyFill="1" applyBorder="1" applyAlignment="1">
      <alignment horizontal="center" vertical="center"/>
    </xf>
    <xf numFmtId="0" fontId="75" fillId="0" borderId="0" xfId="67" applyFont="1" applyFill="1" applyBorder="1" applyAlignment="1">
      <alignment horizontal="center" vertical="center" wrapText="1"/>
    </xf>
    <xf numFmtId="0" fontId="75" fillId="27" borderId="20" xfId="67" applyFont="1" applyFill="1" applyBorder="1" applyAlignment="1">
      <alignment horizontal="center" vertical="center"/>
    </xf>
    <xf numFmtId="0" fontId="75" fillId="27" borderId="27" xfId="67" applyFont="1" applyFill="1" applyBorder="1" applyAlignment="1">
      <alignment horizontal="center" vertical="center"/>
    </xf>
    <xf numFmtId="0" fontId="6" fillId="27" borderId="0" xfId="67" applyFont="1" applyFill="1" applyBorder="1" applyAlignment="1">
      <alignment horizontal="center" vertical="center"/>
    </xf>
    <xf numFmtId="4" fontId="6" fillId="27" borderId="0" xfId="0" applyNumberFormat="1" applyFont="1" applyFill="1" applyBorder="1" applyAlignment="1">
      <alignment vertical="center"/>
    </xf>
    <xf numFmtId="0" fontId="75" fillId="27" borderId="20" xfId="67" applyFont="1" applyFill="1" applyBorder="1" applyAlignment="1">
      <alignment horizontal="center" vertical="center" wrapText="1"/>
    </xf>
    <xf numFmtId="4" fontId="6" fillId="25" borderId="0" xfId="0" applyNumberFormat="1" applyFont="1" applyFill="1" applyBorder="1" applyAlignment="1">
      <alignment horizontal="right" vertical="center"/>
    </xf>
    <xf numFmtId="4" fontId="6" fillId="27" borderId="0" xfId="0" applyNumberFormat="1" applyFont="1" applyFill="1" applyBorder="1" applyAlignment="1">
      <alignment horizontal="right" vertical="center"/>
    </xf>
    <xf numFmtId="2" fontId="6" fillId="0" borderId="0" xfId="67" applyNumberFormat="1" applyFont="1" applyBorder="1"/>
    <xf numFmtId="2" fontId="6" fillId="27" borderId="0" xfId="67" applyNumberFormat="1" applyFont="1" applyFill="1" applyBorder="1" applyAlignment="1">
      <alignment horizontal="right" vertical="center"/>
    </xf>
    <xf numFmtId="2" fontId="6" fillId="27" borderId="0" xfId="0" applyNumberFormat="1" applyFont="1" applyFill="1" applyBorder="1" applyAlignment="1">
      <alignment horizontal="right" vertical="center"/>
    </xf>
    <xf numFmtId="2" fontId="6" fillId="27" borderId="0" xfId="67" applyNumberFormat="1" applyFont="1" applyFill="1" applyBorder="1"/>
    <xf numFmtId="0" fontId="75" fillId="27" borderId="21" xfId="67" applyFont="1" applyFill="1" applyBorder="1" applyAlignment="1">
      <alignment horizontal="center" vertical="center" wrapText="1"/>
    </xf>
    <xf numFmtId="0" fontId="75" fillId="27" borderId="26" xfId="67" applyFont="1" applyFill="1" applyBorder="1" applyAlignment="1">
      <alignment horizontal="center" vertical="center" wrapText="1"/>
    </xf>
    <xf numFmtId="0" fontId="6" fillId="27" borderId="0" xfId="67" applyFont="1" applyFill="1" applyBorder="1" applyAlignment="1">
      <alignment horizontal="center" vertical="center" wrapText="1"/>
    </xf>
    <xf numFmtId="4" fontId="6" fillId="27" borderId="0" xfId="0" applyNumberFormat="1" applyFont="1" applyFill="1" applyBorder="1" applyAlignment="1">
      <alignment vertical="center" wrapText="1"/>
    </xf>
    <xf numFmtId="4" fontId="6" fillId="27" borderId="0" xfId="0" applyNumberFormat="1" applyFont="1" applyFill="1" applyBorder="1" applyAlignment="1">
      <alignment horizontal="right" vertical="center" wrapText="1"/>
    </xf>
    <xf numFmtId="2" fontId="6" fillId="27" borderId="0" xfId="67" applyNumberFormat="1" applyFont="1" applyFill="1" applyBorder="1" applyAlignment="1">
      <alignment vertical="center"/>
    </xf>
    <xf numFmtId="174" fontId="6" fillId="27" borderId="0" xfId="0" applyNumberFormat="1" applyFont="1" applyFill="1" applyBorder="1" applyAlignment="1">
      <alignment horizontal="right" vertical="center"/>
    </xf>
    <xf numFmtId="0" fontId="42" fillId="0" borderId="0" xfId="64" applyFont="1" applyFill="1" applyBorder="1" applyAlignment="1">
      <alignment horizontal="left" vertical="center"/>
    </xf>
    <xf numFmtId="0" fontId="75" fillId="27" borderId="26" xfId="64" applyFont="1" applyFill="1" applyBorder="1" applyAlignment="1">
      <alignment horizontal="center" vertical="center"/>
    </xf>
    <xf numFmtId="0" fontId="75" fillId="27" borderId="27" xfId="64" applyFont="1" applyFill="1" applyBorder="1" applyAlignment="1">
      <alignment horizontal="center" vertical="center"/>
    </xf>
    <xf numFmtId="0" fontId="75" fillId="0" borderId="0" xfId="64" applyFont="1" applyFill="1" applyBorder="1" applyAlignment="1">
      <alignment horizontal="center" vertical="center" wrapText="1"/>
    </xf>
    <xf numFmtId="0" fontId="75" fillId="0" borderId="0" xfId="64" applyFont="1" applyFill="1" applyBorder="1" applyAlignment="1">
      <alignment horizontal="center" vertical="center"/>
    </xf>
    <xf numFmtId="0" fontId="42" fillId="27" borderId="0" xfId="64" applyFont="1" applyFill="1" applyBorder="1" applyAlignment="1">
      <alignment horizontal="left" vertical="center" indent="2"/>
    </xf>
    <xf numFmtId="0" fontId="6" fillId="27" borderId="0" xfId="64" applyFont="1" applyFill="1" applyBorder="1" applyAlignment="1">
      <alignment vertical="center"/>
    </xf>
    <xf numFmtId="2" fontId="42" fillId="27" borderId="0" xfId="64" applyNumberFormat="1" applyFont="1" applyFill="1" applyBorder="1" applyAlignment="1">
      <alignment horizontal="right" vertical="center"/>
    </xf>
    <xf numFmtId="0" fontId="42" fillId="0" borderId="0" xfId="0" applyFont="1" applyFill="1" applyBorder="1" applyAlignment="1"/>
    <xf numFmtId="0" fontId="42" fillId="27" borderId="0" xfId="64" applyFont="1" applyFill="1" applyBorder="1" applyAlignment="1">
      <alignment horizontal="left" vertical="center" indent="1"/>
    </xf>
    <xf numFmtId="0" fontId="42" fillId="27" borderId="0" xfId="0" applyFont="1" applyFill="1" applyBorder="1" applyAlignment="1"/>
    <xf numFmtId="194" fontId="6" fillId="0" borderId="0" xfId="64" applyNumberFormat="1" applyFont="1" applyFill="1" applyBorder="1" applyAlignment="1">
      <alignment vertical="center"/>
    </xf>
    <xf numFmtId="0" fontId="6" fillId="27" borderId="0" xfId="64" applyFont="1" applyFill="1" applyBorder="1" applyAlignment="1">
      <alignment horizontal="center" vertical="center"/>
    </xf>
    <xf numFmtId="2" fontId="6" fillId="27" borderId="0" xfId="64" applyNumberFormat="1" applyFont="1" applyFill="1" applyBorder="1" applyAlignment="1">
      <alignment vertical="center"/>
    </xf>
    <xf numFmtId="194" fontId="6" fillId="27" borderId="0" xfId="64" applyNumberFormat="1" applyFont="1" applyFill="1" applyBorder="1" applyAlignment="1">
      <alignment vertical="center"/>
    </xf>
    <xf numFmtId="1" fontId="79" fillId="27" borderId="0" xfId="0" applyNumberFormat="1" applyFont="1" applyFill="1" applyBorder="1" applyAlignment="1">
      <alignment horizontal="right"/>
    </xf>
    <xf numFmtId="0" fontId="79" fillId="27" borderId="16" xfId="0" applyFont="1" applyFill="1" applyBorder="1" applyAlignment="1">
      <alignment horizontal="left"/>
    </xf>
    <xf numFmtId="0" fontId="80" fillId="27" borderId="17" xfId="0" applyFont="1" applyFill="1" applyBorder="1" applyAlignment="1">
      <alignment horizontal="center"/>
    </xf>
    <xf numFmtId="0" fontId="77" fillId="27" borderId="18" xfId="0" applyFont="1" applyFill="1" applyBorder="1"/>
    <xf numFmtId="0" fontId="79" fillId="0" borderId="0" xfId="0" applyFont="1" applyFill="1" applyBorder="1" applyAlignment="1">
      <alignment horizontal="left"/>
    </xf>
    <xf numFmtId="0" fontId="80" fillId="0" borderId="0" xfId="0" applyFont="1" applyFill="1" applyBorder="1" applyAlignment="1">
      <alignment horizontal="center"/>
    </xf>
    <xf numFmtId="1" fontId="79" fillId="0" borderId="0" xfId="0" applyNumberFormat="1" applyFont="1" applyFill="1" applyBorder="1" applyAlignment="1">
      <alignment horizontal="right"/>
    </xf>
    <xf numFmtId="0" fontId="6" fillId="27" borderId="0" xfId="0" applyFont="1" applyFill="1" applyBorder="1" applyAlignment="1">
      <alignment horizontal="left" indent="1"/>
    </xf>
    <xf numFmtId="0" fontId="42" fillId="25" borderId="0" xfId="0" applyFont="1" applyFill="1" applyBorder="1" applyAlignment="1">
      <alignment horizontal="left" vertical="center"/>
    </xf>
    <xf numFmtId="0" fontId="6" fillId="25" borderId="0" xfId="0" applyFont="1" applyFill="1" applyBorder="1" applyAlignment="1">
      <alignment horizontal="left" vertical="center"/>
    </xf>
    <xf numFmtId="0" fontId="75" fillId="27" borderId="20" xfId="0" applyFont="1" applyFill="1" applyBorder="1" applyAlignment="1">
      <alignment horizontal="center" vertical="center" wrapText="1"/>
    </xf>
    <xf numFmtId="176" fontId="6" fillId="25" borderId="0" xfId="0" applyNumberFormat="1" applyFont="1" applyFill="1" applyBorder="1" applyAlignment="1">
      <alignment horizontal="right" vertical="center"/>
    </xf>
    <xf numFmtId="0" fontId="75" fillId="27" borderId="21" xfId="0" applyFont="1" applyFill="1" applyBorder="1" applyAlignment="1">
      <alignment horizontal="center" vertical="center" wrapText="1"/>
    </xf>
    <xf numFmtId="0" fontId="41" fillId="25" borderId="0" xfId="0" applyFont="1" applyFill="1" applyBorder="1" applyAlignment="1">
      <alignment horizontal="left"/>
    </xf>
    <xf numFmtId="0" fontId="6" fillId="0" borderId="0" xfId="67" applyFont="1" applyFill="1" applyBorder="1" applyAlignment="1">
      <alignment horizontal="center" vertical="center"/>
    </xf>
    <xf numFmtId="0" fontId="41" fillId="25" borderId="0" xfId="64" applyFont="1" applyFill="1" applyBorder="1" applyAlignment="1">
      <alignment horizontal="left"/>
    </xf>
    <xf numFmtId="189" fontId="6" fillId="26" borderId="0" xfId="0" applyNumberFormat="1" applyFont="1" applyFill="1"/>
    <xf numFmtId="169" fontId="6" fillId="26" borderId="0" xfId="0" applyNumberFormat="1" applyFont="1" applyFill="1"/>
    <xf numFmtId="0" fontId="75" fillId="26" borderId="0" xfId="0" applyFont="1" applyFill="1" applyBorder="1" applyAlignment="1">
      <alignment horizontal="center" vertical="center" wrapText="1"/>
    </xf>
    <xf numFmtId="0" fontId="42" fillId="26" borderId="0" xfId="0" applyFont="1" applyFill="1" applyBorder="1" applyAlignment="1">
      <alignment horizontal="center" vertical="center" wrapText="1"/>
    </xf>
    <xf numFmtId="167" fontId="6" fillId="25" borderId="0" xfId="0" applyNumberFormat="1" applyFont="1" applyFill="1" applyBorder="1" applyAlignment="1">
      <alignment vertical="center"/>
    </xf>
    <xf numFmtId="167" fontId="42" fillId="25" borderId="0" xfId="0" applyNumberFormat="1" applyFont="1" applyFill="1" applyBorder="1" applyAlignment="1">
      <alignment vertical="center"/>
    </xf>
    <xf numFmtId="167" fontId="6" fillId="25" borderId="0" xfId="0" applyNumberFormat="1" applyFont="1" applyFill="1" applyAlignment="1">
      <alignment vertical="center"/>
    </xf>
    <xf numFmtId="169" fontId="42" fillId="26" borderId="0" xfId="0" applyNumberFormat="1" applyFont="1" applyFill="1" applyBorder="1" applyAlignment="1">
      <alignment vertical="center"/>
    </xf>
    <xf numFmtId="167" fontId="42" fillId="25" borderId="0" xfId="0" applyNumberFormat="1" applyFont="1" applyFill="1" applyAlignment="1">
      <alignment horizontal="right" vertical="center"/>
    </xf>
    <xf numFmtId="0" fontId="6" fillId="25" borderId="0" xfId="0" applyFont="1" applyFill="1" applyBorder="1" applyAlignment="1">
      <alignment horizontal="left" vertical="center" indent="1"/>
    </xf>
    <xf numFmtId="169" fontId="6" fillId="0" borderId="0" xfId="0" applyNumberFormat="1" applyFont="1" applyFill="1" applyBorder="1" applyAlignment="1">
      <alignment horizontal="right" vertical="center"/>
    </xf>
    <xf numFmtId="2" fontId="6" fillId="25" borderId="0" xfId="64" applyNumberFormat="1" applyFont="1" applyFill="1" applyBorder="1" applyAlignment="1">
      <alignment horizontal="right" vertical="center"/>
    </xf>
    <xf numFmtId="0" fontId="82" fillId="0" borderId="0" xfId="40" applyFont="1" applyAlignment="1" applyProtection="1"/>
    <xf numFmtId="0" fontId="41" fillId="25" borderId="0" xfId="64" applyFont="1" applyFill="1" applyBorder="1" applyAlignment="1">
      <alignment horizontal="left"/>
    </xf>
    <xf numFmtId="0" fontId="6" fillId="0" borderId="0" xfId="67" applyFont="1" applyFill="1" applyBorder="1" applyAlignment="1">
      <alignment horizontal="center" vertical="center"/>
    </xf>
    <xf numFmtId="0" fontId="6" fillId="0" borderId="0" xfId="67" applyFont="1" applyFill="1" applyBorder="1" applyAlignment="1">
      <alignment horizontal="center" vertical="center"/>
    </xf>
    <xf numFmtId="0" fontId="42" fillId="25" borderId="0" xfId="0" applyFont="1" applyFill="1" applyBorder="1" applyAlignment="1">
      <alignment vertical="center" wrapText="1"/>
    </xf>
    <xf numFmtId="0" fontId="6" fillId="0" borderId="0" xfId="64" applyFont="1" applyFill="1" applyBorder="1" applyAlignment="1"/>
    <xf numFmtId="0" fontId="75" fillId="27" borderId="30" xfId="64" applyFont="1" applyFill="1" applyBorder="1" applyAlignment="1">
      <alignment horizontal="center" vertical="center"/>
    </xf>
    <xf numFmtId="0" fontId="8" fillId="25" borderId="0" xfId="64" applyFont="1" applyFill="1" applyBorder="1" applyAlignment="1">
      <alignment vertical="center"/>
    </xf>
    <xf numFmtId="0" fontId="41" fillId="25" borderId="0" xfId="64" applyFont="1" applyFill="1" applyBorder="1" applyAlignment="1"/>
    <xf numFmtId="0" fontId="75" fillId="27" borderId="31" xfId="64" applyFont="1" applyFill="1" applyBorder="1" applyAlignment="1">
      <alignment horizontal="center" vertical="center"/>
    </xf>
    <xf numFmtId="0" fontId="6" fillId="25" borderId="0" xfId="0" applyFont="1" applyFill="1" applyBorder="1" applyAlignment="1">
      <alignment horizontal="left" vertical="center" wrapText="1"/>
    </xf>
    <xf numFmtId="0" fontId="6" fillId="25" borderId="0" xfId="67" applyFont="1" applyFill="1" applyBorder="1" applyAlignment="1">
      <alignment horizontal="center" vertical="center"/>
    </xf>
    <xf numFmtId="0" fontId="41" fillId="25" borderId="0" xfId="0" applyFont="1" applyFill="1" applyBorder="1" applyAlignment="1">
      <alignment horizontal="left"/>
    </xf>
    <xf numFmtId="0" fontId="6" fillId="26" borderId="0" xfId="0" applyFont="1" applyFill="1" applyBorder="1" applyAlignment="1">
      <alignment horizontal="right" vertical="center"/>
    </xf>
    <xf numFmtId="3" fontId="6" fillId="26" borderId="0" xfId="0" applyNumberFormat="1" applyFont="1" applyFill="1" applyBorder="1" applyAlignment="1">
      <alignment horizontal="right" vertical="center"/>
    </xf>
    <xf numFmtId="169" fontId="6" fillId="26" borderId="0" xfId="0" applyNumberFormat="1" applyFont="1" applyFill="1" applyBorder="1" applyAlignment="1">
      <alignment horizontal="right" vertical="center"/>
    </xf>
    <xf numFmtId="0" fontId="6" fillId="25" borderId="0" xfId="0" applyFont="1" applyFill="1" applyBorder="1" applyAlignment="1">
      <alignment horizontal="left" vertical="center" wrapText="1" indent="2"/>
    </xf>
    <xf numFmtId="0" fontId="75" fillId="27" borderId="20" xfId="66" applyFont="1" applyFill="1" applyBorder="1" applyAlignment="1">
      <alignment horizontal="center" vertical="center"/>
    </xf>
    <xf numFmtId="3" fontId="6" fillId="26" borderId="0" xfId="0" applyNumberFormat="1" applyFont="1" applyFill="1" applyBorder="1" applyAlignment="1">
      <alignment vertical="center"/>
    </xf>
    <xf numFmtId="0" fontId="6" fillId="0" borderId="0" xfId="67" applyFont="1" applyFill="1" applyBorder="1" applyAlignment="1">
      <alignment horizontal="right" vertical="center"/>
    </xf>
    <xf numFmtId="0" fontId="6" fillId="0" borderId="0" xfId="67" applyFont="1" applyFill="1" applyBorder="1" applyAlignment="1">
      <alignment horizontal="right" vertical="center" wrapText="1"/>
    </xf>
    <xf numFmtId="2" fontId="6" fillId="0" borderId="0" xfId="67" applyNumberFormat="1" applyFont="1" applyFill="1" applyBorder="1" applyAlignment="1">
      <alignment horizontal="right" vertical="center" wrapText="1"/>
    </xf>
    <xf numFmtId="2" fontId="75" fillId="0" borderId="0" xfId="67" applyNumberFormat="1" applyFont="1" applyFill="1" applyBorder="1" applyAlignment="1">
      <alignment horizontal="center" vertical="center" wrapText="1"/>
    </xf>
    <xf numFmtId="4" fontId="6" fillId="25" borderId="0" xfId="0" applyNumberFormat="1" applyFont="1" applyFill="1" applyAlignment="1">
      <alignment horizontal="right" vertical="center" wrapText="1"/>
    </xf>
    <xf numFmtId="4" fontId="6" fillId="0" borderId="0" xfId="0" applyNumberFormat="1" applyFont="1" applyFill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2" fontId="6" fillId="25" borderId="0" xfId="0" applyNumberFormat="1" applyFont="1" applyFill="1" applyAlignment="1">
      <alignment horizontal="right" vertical="center" wrapText="1"/>
    </xf>
    <xf numFmtId="2" fontId="6" fillId="0" borderId="0" xfId="0" applyNumberFormat="1" applyFont="1" applyFill="1" applyAlignment="1">
      <alignment horizontal="right" vertical="center" wrapText="1"/>
    </xf>
    <xf numFmtId="2" fontId="6" fillId="0" borderId="0" xfId="0" applyNumberFormat="1" applyFont="1" applyFill="1" applyBorder="1" applyAlignment="1">
      <alignment horizontal="right" vertical="center" wrapText="1"/>
    </xf>
    <xf numFmtId="0" fontId="8" fillId="25" borderId="0" xfId="0" applyFont="1" applyFill="1" applyAlignment="1">
      <alignment horizontal="center" vertical="center" wrapText="1"/>
    </xf>
    <xf numFmtId="0" fontId="41" fillId="25" borderId="0" xfId="0" applyFont="1" applyFill="1" applyBorder="1" applyAlignment="1">
      <alignment horizontal="right" wrapText="1"/>
    </xf>
    <xf numFmtId="0" fontId="51" fillId="25" borderId="0" xfId="0" applyFont="1" applyFill="1" applyBorder="1" applyAlignment="1"/>
    <xf numFmtId="174" fontId="6" fillId="25" borderId="0" xfId="0" applyNumberFormat="1" applyFont="1" applyFill="1" applyBorder="1" applyAlignment="1">
      <alignment horizontal="right" vertical="center"/>
    </xf>
    <xf numFmtId="189" fontId="6" fillId="25" borderId="0" xfId="0" applyNumberFormat="1" applyFont="1" applyFill="1" applyAlignment="1">
      <alignment vertical="center"/>
    </xf>
    <xf numFmtId="0" fontId="6" fillId="25" borderId="0" xfId="0" applyFont="1" applyFill="1" applyBorder="1" applyAlignment="1">
      <alignment horizontal="left" vertical="center" indent="1"/>
    </xf>
    <xf numFmtId="168" fontId="6" fillId="25" borderId="0" xfId="0" applyNumberFormat="1" applyFont="1" applyFill="1" applyBorder="1" applyAlignment="1">
      <alignment horizontal="right" vertical="center"/>
    </xf>
    <xf numFmtId="174" fontId="6" fillId="25" borderId="0" xfId="0" applyNumberFormat="1" applyFont="1" applyFill="1" applyBorder="1" applyAlignment="1">
      <alignment horizontal="right" vertical="center"/>
    </xf>
    <xf numFmtId="0" fontId="6" fillId="25" borderId="0" xfId="98" applyFont="1" applyFill="1" applyBorder="1" applyAlignment="1">
      <alignment horizontal="right" vertical="center"/>
    </xf>
    <xf numFmtId="0" fontId="75" fillId="27" borderId="20" xfId="66" applyFont="1" applyFill="1" applyBorder="1" applyAlignment="1">
      <alignment horizontal="center" vertical="center"/>
    </xf>
    <xf numFmtId="0" fontId="75" fillId="27" borderId="26" xfId="66" applyFont="1" applyFill="1" applyBorder="1" applyAlignment="1">
      <alignment horizontal="center" vertical="center"/>
    </xf>
    <xf numFmtId="0" fontId="75" fillId="27" borderId="27" xfId="66" applyFont="1" applyFill="1" applyBorder="1" applyAlignment="1">
      <alignment horizontal="center" vertical="center"/>
    </xf>
    <xf numFmtId="169" fontId="42" fillId="25" borderId="0" xfId="0" applyNumberFormat="1" applyFont="1" applyFill="1" applyBorder="1" applyAlignment="1">
      <alignment horizontal="right" vertical="center"/>
    </xf>
    <xf numFmtId="0" fontId="6" fillId="27" borderId="0" xfId="0" applyFont="1" applyFill="1" applyBorder="1"/>
    <xf numFmtId="0" fontId="75" fillId="27" borderId="20" xfId="66" applyFont="1" applyFill="1" applyBorder="1" applyAlignment="1">
      <alignment horizontal="center" vertical="center"/>
    </xf>
    <xf numFmtId="2" fontId="43" fillId="0" borderId="0" xfId="0" applyNumberFormat="1" applyFont="1" applyFill="1" applyBorder="1" applyAlignment="1">
      <alignment horizontal="left" wrapText="1"/>
    </xf>
    <xf numFmtId="0" fontId="8" fillId="25" borderId="0" xfId="0" applyFont="1" applyFill="1" applyAlignment="1">
      <alignment horizontal="center" vertical="center"/>
    </xf>
    <xf numFmtId="0" fontId="75" fillId="27" borderId="18" xfId="0" applyFont="1" applyFill="1" applyBorder="1" applyAlignment="1">
      <alignment horizontal="center" vertical="center"/>
    </xf>
    <xf numFmtId="0" fontId="8" fillId="25" borderId="0" xfId="54" applyFont="1" applyFill="1" applyAlignment="1">
      <alignment horizontal="center" vertical="center" wrapText="1"/>
    </xf>
    <xf numFmtId="0" fontId="8" fillId="25" borderId="0" xfId="54" applyFont="1" applyFill="1" applyAlignment="1">
      <alignment horizontal="center" vertical="center"/>
    </xf>
    <xf numFmtId="0" fontId="75" fillId="27" borderId="26" xfId="0" applyFont="1" applyFill="1" applyBorder="1" applyAlignment="1">
      <alignment horizontal="center" vertical="center"/>
    </xf>
    <xf numFmtId="0" fontId="75" fillId="27" borderId="20" xfId="0" applyFont="1" applyFill="1" applyBorder="1" applyAlignment="1">
      <alignment horizontal="center" vertical="center"/>
    </xf>
    <xf numFmtId="0" fontId="75" fillId="27" borderId="26" xfId="0" applyFont="1" applyFill="1" applyBorder="1" applyAlignment="1">
      <alignment horizontal="center" vertical="center" wrapText="1"/>
    </xf>
    <xf numFmtId="176" fontId="6" fillId="25" borderId="0" xfId="0" applyNumberFormat="1" applyFont="1" applyFill="1" applyBorder="1" applyAlignment="1">
      <alignment horizontal="right" vertical="center"/>
    </xf>
    <xf numFmtId="0" fontId="41" fillId="25" borderId="0" xfId="0" applyFont="1" applyFill="1" applyAlignment="1">
      <alignment horizontal="left"/>
    </xf>
    <xf numFmtId="0" fontId="6" fillId="25" borderId="0" xfId="0" applyFont="1" applyFill="1" applyBorder="1" applyAlignment="1">
      <alignment horizontal="left" vertical="center" indent="1"/>
    </xf>
    <xf numFmtId="0" fontId="6" fillId="25" borderId="0" xfId="67" applyFont="1" applyFill="1" applyBorder="1" applyAlignment="1">
      <alignment horizontal="center" vertical="center"/>
    </xf>
    <xf numFmtId="0" fontId="42" fillId="0" borderId="0" xfId="86" applyFont="1"/>
    <xf numFmtId="0" fontId="6" fillId="0" borderId="0" xfId="86" applyFont="1"/>
    <xf numFmtId="0" fontId="6" fillId="25" borderId="0" xfId="86" applyFont="1" applyFill="1"/>
    <xf numFmtId="0" fontId="84" fillId="0" borderId="0" xfId="86" applyFont="1" applyFill="1" applyBorder="1" applyAlignment="1">
      <alignment horizontal="center" vertical="center"/>
    </xf>
    <xf numFmtId="0" fontId="84" fillId="0" borderId="0" xfId="86" applyFont="1" applyFill="1" applyBorder="1" applyAlignment="1">
      <alignment horizontal="center" vertical="center" wrapText="1"/>
    </xf>
    <xf numFmtId="0" fontId="42" fillId="25" borderId="0" xfId="86" applyFont="1" applyFill="1" applyBorder="1" applyAlignment="1">
      <alignment horizontal="left"/>
    </xf>
    <xf numFmtId="0" fontId="6" fillId="0" borderId="0" xfId="86" applyFont="1" applyFill="1" applyBorder="1" applyAlignment="1">
      <alignment horizontal="left" vertical="center" indent="1"/>
    </xf>
    <xf numFmtId="0" fontId="85" fillId="0" borderId="33" xfId="86" applyFont="1" applyBorder="1" applyAlignment="1">
      <alignment horizontal="left" vertical="center"/>
    </xf>
    <xf numFmtId="195" fontId="6" fillId="0" borderId="0" xfId="86" applyNumberFormat="1" applyFont="1" applyFill="1" applyBorder="1" applyAlignment="1">
      <alignment horizontal="right" vertical="center" wrapText="1"/>
    </xf>
    <xf numFmtId="195" fontId="42" fillId="0" borderId="0" xfId="86" applyNumberFormat="1" applyFont="1" applyFill="1" applyBorder="1" applyAlignment="1">
      <alignment horizontal="right" vertical="center" wrapText="1"/>
    </xf>
    <xf numFmtId="0" fontId="42" fillId="25" borderId="0" xfId="86" applyFont="1" applyFill="1" applyBorder="1" applyAlignment="1"/>
    <xf numFmtId="169" fontId="42" fillId="25" borderId="0" xfId="86" applyNumberFormat="1" applyFont="1" applyFill="1" applyBorder="1" applyAlignment="1"/>
    <xf numFmtId="169" fontId="42" fillId="25" borderId="0" xfId="86" applyNumberFormat="1" applyFont="1" applyFill="1" applyBorder="1" applyAlignment="1">
      <alignment horizontal="right"/>
    </xf>
    <xf numFmtId="0" fontId="42" fillId="25" borderId="0" xfId="86" applyFont="1" applyFill="1" applyBorder="1" applyAlignment="1">
      <alignment horizontal="left" indent="1"/>
    </xf>
    <xf numFmtId="169" fontId="42" fillId="25" borderId="0" xfId="86" applyNumberFormat="1" applyFont="1" applyFill="1" applyBorder="1" applyAlignment="1">
      <alignment wrapText="1"/>
    </xf>
    <xf numFmtId="169" fontId="42" fillId="25" borderId="0" xfId="86" applyNumberFormat="1" applyFont="1" applyFill="1" applyBorder="1" applyAlignment="1">
      <alignment horizontal="right" wrapText="1"/>
    </xf>
    <xf numFmtId="169" fontId="6" fillId="25" borderId="0" xfId="86" applyNumberFormat="1" applyFont="1" applyFill="1" applyBorder="1" applyAlignment="1">
      <alignment wrapText="1"/>
    </xf>
    <xf numFmtId="169" fontId="6" fillId="25" borderId="0" xfId="86" applyNumberFormat="1" applyFont="1" applyFill="1" applyBorder="1" applyAlignment="1">
      <alignment horizontal="right" wrapText="1"/>
    </xf>
    <xf numFmtId="0" fontId="6" fillId="25" borderId="0" xfId="86" applyFont="1" applyFill="1" applyBorder="1" applyAlignment="1">
      <alignment horizontal="left" vertical="center" indent="2"/>
    </xf>
    <xf numFmtId="0" fontId="85" fillId="0" borderId="0" xfId="86" applyFont="1" applyBorder="1" applyAlignment="1">
      <alignment horizontal="left" vertical="center"/>
    </xf>
    <xf numFmtId="1" fontId="6" fillId="25" borderId="0" xfId="86" applyNumberFormat="1" applyFont="1" applyFill="1" applyBorder="1" applyAlignment="1">
      <alignment horizontal="right" wrapText="1"/>
    </xf>
    <xf numFmtId="1" fontId="42" fillId="0" borderId="0" xfId="86" applyNumberFormat="1" applyFont="1" applyFill="1" applyBorder="1" applyAlignment="1">
      <alignment horizontal="right" vertical="center" wrapText="1"/>
    </xf>
    <xf numFmtId="169" fontId="6" fillId="27" borderId="0" xfId="86" applyNumberFormat="1" applyFont="1" applyFill="1" applyBorder="1"/>
    <xf numFmtId="169" fontId="6" fillId="0" borderId="0" xfId="86" applyNumberFormat="1" applyFont="1" applyFill="1" applyBorder="1"/>
    <xf numFmtId="0" fontId="6" fillId="0" borderId="0" xfId="86" applyFont="1" applyFill="1"/>
    <xf numFmtId="0" fontId="41" fillId="0" borderId="0" xfId="86" applyFont="1"/>
    <xf numFmtId="0" fontId="6" fillId="25" borderId="0" xfId="67" applyFont="1" applyFill="1" applyBorder="1" applyAlignment="1">
      <alignment vertical="center"/>
    </xf>
    <xf numFmtId="0" fontId="75" fillId="27" borderId="17" xfId="0" applyFont="1" applyFill="1" applyBorder="1" applyAlignment="1">
      <alignment horizontal="center" vertical="center"/>
    </xf>
    <xf numFmtId="0" fontId="75" fillId="27" borderId="18" xfId="0" applyFont="1" applyFill="1" applyBorder="1" applyAlignment="1">
      <alignment horizontal="center" vertical="center"/>
    </xf>
    <xf numFmtId="0" fontId="8" fillId="25" borderId="0" xfId="0" applyFont="1" applyFill="1" applyAlignment="1">
      <alignment horizontal="center" vertical="center"/>
    </xf>
    <xf numFmtId="0" fontId="51" fillId="25" borderId="0" xfId="0" applyFont="1" applyFill="1" applyBorder="1" applyAlignment="1">
      <alignment horizontal="left"/>
    </xf>
    <xf numFmtId="176" fontId="6" fillId="25" borderId="0" xfId="0" applyNumberFormat="1" applyFont="1" applyFill="1" applyBorder="1" applyAlignment="1">
      <alignment horizontal="right" vertical="center"/>
    </xf>
    <xf numFmtId="0" fontId="6" fillId="25" borderId="0" xfId="0" applyFont="1" applyFill="1" applyAlignment="1">
      <alignment horizontal="left" vertical="center" indent="1"/>
    </xf>
    <xf numFmtId="196" fontId="6" fillId="25" borderId="0" xfId="0" applyNumberFormat="1" applyFont="1" applyFill="1" applyAlignment="1">
      <alignment vertical="center"/>
    </xf>
    <xf numFmtId="196" fontId="6" fillId="25" borderId="0" xfId="0" applyNumberFormat="1" applyFont="1" applyFill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26" borderId="0" xfId="0" applyNumberFormat="1" applyFont="1" applyFill="1" applyAlignment="1">
      <alignment horizontal="right" vertical="center"/>
    </xf>
    <xf numFmtId="178" fontId="6" fillId="0" borderId="0" xfId="0" applyNumberFormat="1" applyFont="1" applyAlignment="1">
      <alignment vertical="center"/>
    </xf>
    <xf numFmtId="178" fontId="6" fillId="26" borderId="0" xfId="0" applyNumberFormat="1" applyFont="1" applyFill="1" applyAlignment="1">
      <alignment vertical="center"/>
    </xf>
    <xf numFmtId="2" fontId="42" fillId="0" borderId="0" xfId="0" applyNumberFormat="1" applyFont="1" applyAlignment="1">
      <alignment horizontal="right" vertical="center"/>
    </xf>
    <xf numFmtId="1" fontId="42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91" fontId="42" fillId="25" borderId="0" xfId="0" applyNumberFormat="1" applyFont="1" applyFill="1" applyAlignment="1">
      <alignment horizontal="right" vertical="center"/>
    </xf>
    <xf numFmtId="179" fontId="42" fillId="25" borderId="0" xfId="0" applyNumberFormat="1" applyFont="1" applyFill="1" applyAlignment="1">
      <alignment horizontal="right" vertical="center"/>
    </xf>
    <xf numFmtId="179" fontId="6" fillId="25" borderId="0" xfId="0" quotePrefix="1" applyNumberFormat="1" applyFont="1" applyFill="1" applyAlignment="1">
      <alignment horizontal="right" vertical="center"/>
    </xf>
    <xf numFmtId="169" fontId="42" fillId="25" borderId="0" xfId="0" applyNumberFormat="1" applyFont="1" applyFill="1" applyAlignment="1">
      <alignment vertical="center"/>
    </xf>
    <xf numFmtId="3" fontId="6" fillId="26" borderId="0" xfId="0" applyNumberFormat="1" applyFont="1" applyFill="1" applyAlignment="1">
      <alignment vertical="center"/>
    </xf>
    <xf numFmtId="169" fontId="6" fillId="26" borderId="0" xfId="0" applyNumberFormat="1" applyFont="1" applyFill="1" applyAlignment="1">
      <alignment vertical="center"/>
    </xf>
    <xf numFmtId="172" fontId="6" fillId="26" borderId="0" xfId="0" applyNumberFormat="1" applyFont="1" applyFill="1" applyAlignment="1">
      <alignment vertical="center"/>
    </xf>
    <xf numFmtId="0" fontId="6" fillId="26" borderId="0" xfId="0" applyFont="1" applyFill="1" applyAlignment="1">
      <alignment vertical="center"/>
    </xf>
    <xf numFmtId="169" fontId="6" fillId="26" borderId="0" xfId="0" applyNumberFormat="1" applyFont="1" applyFill="1" applyAlignment="1">
      <alignment horizontal="right" vertical="center"/>
    </xf>
    <xf numFmtId="165" fontId="42" fillId="25" borderId="0" xfId="0" applyNumberFormat="1" applyFont="1" applyFill="1" applyAlignment="1">
      <alignment horizontal="right" vertical="center"/>
    </xf>
    <xf numFmtId="165" fontId="6" fillId="25" borderId="0" xfId="0" applyNumberFormat="1" applyFont="1" applyFill="1" applyAlignment="1">
      <alignment horizontal="right" vertical="center"/>
    </xf>
    <xf numFmtId="169" fontId="42" fillId="25" borderId="0" xfId="0" applyNumberFormat="1" applyFont="1" applyFill="1" applyAlignment="1">
      <alignment horizontal="right" vertical="center"/>
    </xf>
    <xf numFmtId="179" fontId="42" fillId="25" borderId="0" xfId="66" quotePrefix="1" applyNumberFormat="1" applyFont="1" applyFill="1" applyAlignment="1">
      <alignment horizontal="right" vertical="center"/>
    </xf>
    <xf numFmtId="180" fontId="42" fillId="25" borderId="0" xfId="0" applyNumberFormat="1" applyFont="1" applyFill="1" applyAlignment="1">
      <alignment horizontal="right" vertical="center"/>
    </xf>
    <xf numFmtId="180" fontId="6" fillId="25" borderId="0" xfId="0" applyNumberFormat="1" applyFont="1" applyFill="1" applyAlignment="1">
      <alignment vertical="center"/>
    </xf>
    <xf numFmtId="1" fontId="6" fillId="25" borderId="0" xfId="0" applyNumberFormat="1" applyFont="1" applyFill="1" applyAlignment="1">
      <alignment vertical="center"/>
    </xf>
    <xf numFmtId="179" fontId="42" fillId="25" borderId="0" xfId="66" applyNumberFormat="1" applyFont="1" applyFill="1" applyAlignment="1">
      <alignment horizontal="right" vertical="center"/>
    </xf>
    <xf numFmtId="175" fontId="42" fillId="25" borderId="0" xfId="66" applyNumberFormat="1" applyFont="1" applyFill="1" applyAlignment="1">
      <alignment horizontal="right" vertical="center"/>
    </xf>
    <xf numFmtId="176" fontId="6" fillId="25" borderId="0" xfId="0" applyNumberFormat="1" applyFont="1" applyFill="1" applyAlignment="1">
      <alignment vertical="center"/>
    </xf>
    <xf numFmtId="190" fontId="42" fillId="25" borderId="0" xfId="0" applyNumberFormat="1" applyFont="1" applyFill="1" applyAlignment="1">
      <alignment horizontal="right" vertical="center"/>
    </xf>
    <xf numFmtId="168" fontId="6" fillId="25" borderId="0" xfId="66" quotePrefix="1" applyNumberFormat="1" applyFont="1" applyFill="1" applyAlignment="1">
      <alignment horizontal="right" vertical="center"/>
    </xf>
    <xf numFmtId="0" fontId="42" fillId="25" borderId="0" xfId="0" applyFont="1" applyFill="1" applyAlignment="1">
      <alignment horizontal="right" vertical="center"/>
    </xf>
    <xf numFmtId="0" fontId="6" fillId="25" borderId="0" xfId="0" applyFont="1" applyFill="1" applyAlignment="1">
      <alignment horizontal="right" vertical="center"/>
    </xf>
    <xf numFmtId="174" fontId="42" fillId="25" borderId="0" xfId="66" applyNumberFormat="1" applyFont="1" applyFill="1" applyAlignment="1">
      <alignment horizontal="right" vertical="center"/>
    </xf>
    <xf numFmtId="179" fontId="6" fillId="25" borderId="0" xfId="0" applyNumberFormat="1" applyFont="1" applyFill="1" applyAlignment="1">
      <alignment horizontal="right" vertical="center"/>
    </xf>
    <xf numFmtId="179" fontId="6" fillId="25" borderId="0" xfId="0" applyNumberFormat="1" applyFont="1" applyFill="1" applyAlignment="1">
      <alignment vertical="center"/>
    </xf>
    <xf numFmtId="178" fontId="42" fillId="25" borderId="0" xfId="0" applyNumberFormat="1" applyFont="1" applyFill="1" applyAlignment="1">
      <alignment horizontal="right" vertical="center"/>
    </xf>
    <xf numFmtId="174" fontId="42" fillId="25" borderId="0" xfId="0" quotePrefix="1" applyNumberFormat="1" applyFont="1" applyFill="1" applyAlignment="1">
      <alignment horizontal="right" vertical="center"/>
    </xf>
    <xf numFmtId="174" fontId="6" fillId="25" borderId="0" xfId="0" applyNumberFormat="1" applyFont="1" applyFill="1" applyAlignment="1">
      <alignment horizontal="right" vertical="center"/>
    </xf>
    <xf numFmtId="0" fontId="79" fillId="27" borderId="0" xfId="0" applyFont="1" applyFill="1"/>
    <xf numFmtId="176" fontId="42" fillId="25" borderId="0" xfId="0" applyNumberFormat="1" applyFont="1" applyFill="1" applyAlignment="1">
      <alignment vertical="center"/>
    </xf>
    <xf numFmtId="0" fontId="6" fillId="27" borderId="0" xfId="0" applyFont="1" applyFill="1" applyAlignment="1">
      <alignment horizontal="left" vertical="center" indent="2"/>
    </xf>
    <xf numFmtId="0" fontId="86" fillId="26" borderId="0" xfId="0" applyFont="1" applyFill="1"/>
    <xf numFmtId="176" fontId="86" fillId="26" borderId="0" xfId="0" applyNumberFormat="1" applyFont="1" applyFill="1"/>
    <xf numFmtId="0" fontId="87" fillId="26" borderId="0" xfId="0" applyFont="1" applyFill="1" applyAlignment="1">
      <alignment horizontal="left" indent="2"/>
    </xf>
    <xf numFmtId="176" fontId="87" fillId="26" borderId="0" xfId="0" applyNumberFormat="1" applyFont="1" applyFill="1"/>
    <xf numFmtId="0" fontId="6" fillId="26" borderId="0" xfId="0" applyFont="1" applyFill="1" applyAlignment="1">
      <alignment wrapText="1"/>
    </xf>
    <xf numFmtId="0" fontId="86" fillId="26" borderId="0" xfId="0" applyFont="1" applyFill="1" applyAlignment="1">
      <alignment horizontal="left"/>
    </xf>
    <xf numFmtId="0" fontId="87" fillId="26" borderId="0" xfId="0" applyFont="1" applyFill="1" applyAlignment="1">
      <alignment horizontal="left" indent="1"/>
    </xf>
    <xf numFmtId="0" fontId="75" fillId="27" borderId="26" xfId="0" applyFont="1" applyFill="1" applyBorder="1" applyAlignment="1">
      <alignment horizontal="center" vertical="center" wrapText="1"/>
    </xf>
    <xf numFmtId="0" fontId="84" fillId="27" borderId="34" xfId="86" applyFont="1" applyFill="1" applyBorder="1" applyAlignment="1">
      <alignment horizontal="center" vertical="center"/>
    </xf>
    <xf numFmtId="0" fontId="75" fillId="27" borderId="20" xfId="67" applyFont="1" applyFill="1" applyBorder="1" applyAlignment="1">
      <alignment horizontal="center" vertical="center" wrapText="1"/>
    </xf>
    <xf numFmtId="0" fontId="75" fillId="27" borderId="26" xfId="67" applyFont="1" applyFill="1" applyBorder="1" applyAlignment="1">
      <alignment horizontal="center" vertical="center" wrapText="1"/>
    </xf>
    <xf numFmtId="185" fontId="6" fillId="25" borderId="0" xfId="67" applyNumberFormat="1" applyFont="1" applyFill="1" applyAlignment="1">
      <alignment wrapText="1"/>
    </xf>
    <xf numFmtId="185" fontId="6" fillId="25" borderId="0" xfId="67" applyNumberFormat="1" applyFont="1" applyFill="1" applyAlignment="1">
      <alignment horizontal="left" vertical="top" wrapText="1"/>
    </xf>
    <xf numFmtId="0" fontId="6" fillId="25" borderId="0" xfId="67" applyFont="1" applyFill="1" applyAlignment="1">
      <alignment horizontal="left" vertical="center" wrapText="1"/>
    </xf>
    <xf numFmtId="0" fontId="6" fillId="25" borderId="0" xfId="67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67" applyFont="1" applyAlignment="1">
      <alignment vertical="center" wrapText="1"/>
    </xf>
    <xf numFmtId="0" fontId="72" fillId="27" borderId="0" xfId="0" applyFont="1" applyFill="1" applyAlignment="1">
      <alignment horizontal="left" vertical="center"/>
    </xf>
    <xf numFmtId="0" fontId="6" fillId="25" borderId="0" xfId="0" applyFont="1" applyFill="1" applyAlignment="1">
      <alignment horizontal="left" vertical="center"/>
    </xf>
    <xf numFmtId="0" fontId="75" fillId="27" borderId="17" xfId="0" applyFont="1" applyFill="1" applyBorder="1" applyAlignment="1">
      <alignment horizontal="center" vertical="center"/>
    </xf>
    <xf numFmtId="0" fontId="75" fillId="27" borderId="16" xfId="0" applyFont="1" applyFill="1" applyBorder="1" applyAlignment="1">
      <alignment horizontal="center" vertical="center"/>
    </xf>
    <xf numFmtId="0" fontId="42" fillId="25" borderId="0" xfId="0" applyFont="1" applyFill="1" applyBorder="1" applyAlignment="1">
      <alignment horizontal="left" vertical="center"/>
    </xf>
    <xf numFmtId="0" fontId="42" fillId="25" borderId="0" xfId="0" applyFont="1" applyFill="1" applyAlignment="1">
      <alignment horizontal="left" vertical="center"/>
    </xf>
    <xf numFmtId="0" fontId="41" fillId="25" borderId="0" xfId="0" applyFont="1" applyFill="1" applyBorder="1" applyAlignment="1">
      <alignment horizontal="left"/>
    </xf>
    <xf numFmtId="0" fontId="8" fillId="25" borderId="0" xfId="0" applyFont="1" applyFill="1" applyAlignment="1">
      <alignment horizontal="center" vertical="center"/>
    </xf>
    <xf numFmtId="2" fontId="43" fillId="0" borderId="0" xfId="0" applyNumberFormat="1" applyFont="1" applyFill="1" applyBorder="1" applyAlignment="1">
      <alignment horizontal="left" wrapText="1"/>
    </xf>
    <xf numFmtId="2" fontId="41" fillId="25" borderId="0" xfId="0" applyNumberFormat="1" applyFont="1" applyFill="1" applyBorder="1" applyAlignment="1">
      <alignment horizontal="left"/>
    </xf>
    <xf numFmtId="0" fontId="75" fillId="27" borderId="18" xfId="0" applyFont="1" applyFill="1" applyBorder="1" applyAlignment="1">
      <alignment horizontal="center" vertical="center"/>
    </xf>
    <xf numFmtId="0" fontId="8" fillId="25" borderId="0" xfId="54" applyFont="1" applyFill="1" applyAlignment="1">
      <alignment horizontal="center" vertical="center" wrapText="1"/>
    </xf>
    <xf numFmtId="0" fontId="41" fillId="25" borderId="0" xfId="54" applyFont="1" applyFill="1" applyAlignment="1">
      <alignment horizontal="left"/>
    </xf>
    <xf numFmtId="2" fontId="41" fillId="25" borderId="0" xfId="54" applyNumberFormat="1" applyFont="1" applyFill="1" applyBorder="1" applyAlignment="1">
      <alignment horizontal="left" wrapText="1"/>
    </xf>
    <xf numFmtId="0" fontId="8" fillId="25" borderId="0" xfId="54" applyFont="1" applyFill="1" applyAlignment="1">
      <alignment horizontal="center" vertical="center"/>
    </xf>
    <xf numFmtId="0" fontId="41" fillId="25" borderId="0" xfId="54" applyFont="1" applyFill="1" applyAlignment="1">
      <alignment horizontal="left" wrapText="1"/>
    </xf>
    <xf numFmtId="0" fontId="75" fillId="27" borderId="21" xfId="0" applyFont="1" applyFill="1" applyBorder="1" applyAlignment="1">
      <alignment horizontal="center" vertical="center"/>
    </xf>
    <xf numFmtId="0" fontId="75" fillId="27" borderId="29" xfId="0" applyFont="1" applyFill="1" applyBorder="1" applyAlignment="1">
      <alignment horizontal="center" vertical="center"/>
    </xf>
    <xf numFmtId="0" fontId="8" fillId="25" borderId="0" xfId="0" applyFont="1" applyFill="1" applyAlignment="1">
      <alignment horizontal="center" vertical="center" wrapText="1"/>
    </xf>
    <xf numFmtId="0" fontId="75" fillId="27" borderId="19" xfId="0" applyFont="1" applyFill="1" applyBorder="1" applyAlignment="1">
      <alignment horizontal="center" vertical="center"/>
    </xf>
    <xf numFmtId="0" fontId="75" fillId="27" borderId="19" xfId="0" applyFont="1" applyFill="1" applyBorder="1" applyAlignment="1">
      <alignment horizontal="center" vertical="center" wrapText="1"/>
    </xf>
    <xf numFmtId="0" fontId="51" fillId="25" borderId="0" xfId="0" applyFont="1" applyFill="1" applyBorder="1" applyAlignment="1">
      <alignment horizontal="left" vertical="center" wrapText="1"/>
    </xf>
    <xf numFmtId="0" fontId="75" fillId="27" borderId="22" xfId="0" applyFont="1" applyFill="1" applyBorder="1" applyAlignment="1">
      <alignment horizontal="center" vertical="center" wrapText="1"/>
    </xf>
    <xf numFmtId="0" fontId="75" fillId="27" borderId="25" xfId="0" applyFont="1" applyFill="1" applyBorder="1" applyAlignment="1">
      <alignment horizontal="center" vertical="center" wrapText="1"/>
    </xf>
    <xf numFmtId="0" fontId="6" fillId="25" borderId="0" xfId="0" applyFont="1" applyFill="1" applyBorder="1" applyAlignment="1">
      <alignment horizontal="left" vertical="center"/>
    </xf>
    <xf numFmtId="0" fontId="75" fillId="27" borderId="22" xfId="0" applyFont="1" applyFill="1" applyBorder="1" applyAlignment="1">
      <alignment horizontal="center" vertical="center"/>
    </xf>
    <xf numFmtId="0" fontId="75" fillId="27" borderId="23" xfId="0" applyFont="1" applyFill="1" applyBorder="1" applyAlignment="1">
      <alignment horizontal="center" vertical="center"/>
    </xf>
    <xf numFmtId="0" fontId="75" fillId="27" borderId="25" xfId="0" applyFont="1" applyFill="1" applyBorder="1" applyAlignment="1">
      <alignment horizontal="center" vertical="center"/>
    </xf>
    <xf numFmtId="0" fontId="75" fillId="27" borderId="26" xfId="0" applyFont="1" applyFill="1" applyBorder="1" applyAlignment="1">
      <alignment horizontal="center" vertical="center"/>
    </xf>
    <xf numFmtId="0" fontId="51" fillId="25" borderId="0" xfId="0" applyFont="1" applyFill="1" applyBorder="1" applyAlignment="1">
      <alignment horizontal="left"/>
    </xf>
    <xf numFmtId="0" fontId="75" fillId="27" borderId="24" xfId="0" applyFont="1" applyFill="1" applyBorder="1" applyAlignment="1">
      <alignment horizontal="center" vertical="center"/>
    </xf>
    <xf numFmtId="0" fontId="8" fillId="25" borderId="0" xfId="0" applyFont="1" applyFill="1" applyBorder="1" applyAlignment="1">
      <alignment horizontal="center" vertical="center" wrapText="1"/>
    </xf>
    <xf numFmtId="0" fontId="48" fillId="25" borderId="0" xfId="0" applyFont="1" applyFill="1" applyBorder="1" applyAlignment="1">
      <alignment horizontal="justify" vertical="justify" wrapText="1"/>
    </xf>
    <xf numFmtId="0" fontId="75" fillId="27" borderId="27" xfId="0" applyFont="1" applyFill="1" applyBorder="1" applyAlignment="1">
      <alignment horizontal="center" vertical="center"/>
    </xf>
    <xf numFmtId="0" fontId="75" fillId="27" borderId="28" xfId="0" applyFont="1" applyFill="1" applyBorder="1" applyAlignment="1">
      <alignment horizontal="center" vertical="center"/>
    </xf>
    <xf numFmtId="0" fontId="52" fillId="25" borderId="0" xfId="0" applyFont="1" applyFill="1" applyAlignment="1">
      <alignment horizontal="center" vertical="center" wrapText="1"/>
    </xf>
    <xf numFmtId="0" fontId="75" fillId="27" borderId="20" xfId="0" applyFont="1" applyFill="1" applyBorder="1" applyAlignment="1">
      <alignment horizontal="center" vertical="center"/>
    </xf>
    <xf numFmtId="0" fontId="75" fillId="27" borderId="22" xfId="0" quotePrefix="1" applyFont="1" applyFill="1" applyBorder="1" applyAlignment="1">
      <alignment horizontal="center" vertical="center"/>
    </xf>
    <xf numFmtId="0" fontId="75" fillId="27" borderId="19" xfId="0" quotePrefix="1" applyFont="1" applyFill="1" applyBorder="1" applyAlignment="1">
      <alignment horizontal="center" vertical="center"/>
    </xf>
    <xf numFmtId="0" fontId="75" fillId="27" borderId="25" xfId="0" quotePrefix="1" applyFont="1" applyFill="1" applyBorder="1" applyAlignment="1">
      <alignment horizontal="center" vertical="center"/>
    </xf>
    <xf numFmtId="0" fontId="77" fillId="27" borderId="26" xfId="0" applyFont="1" applyFill="1" applyBorder="1"/>
    <xf numFmtId="0" fontId="8" fillId="25" borderId="0" xfId="0" applyFont="1" applyFill="1" applyBorder="1" applyAlignment="1">
      <alignment horizontal="center" vertical="center"/>
    </xf>
    <xf numFmtId="0" fontId="75" fillId="27" borderId="23" xfId="0" applyFont="1" applyFill="1" applyBorder="1"/>
    <xf numFmtId="0" fontId="75" fillId="27" borderId="24" xfId="0" applyFont="1" applyFill="1" applyBorder="1"/>
    <xf numFmtId="0" fontId="75" fillId="27" borderId="23" xfId="0" applyFont="1" applyFill="1" applyBorder="1" applyAlignment="1">
      <alignment horizontal="center" vertical="center" wrapText="1"/>
    </xf>
    <xf numFmtId="0" fontId="75" fillId="27" borderId="20" xfId="0" applyFont="1" applyFill="1" applyBorder="1" applyAlignment="1">
      <alignment horizontal="center" vertical="center" wrapText="1"/>
    </xf>
    <xf numFmtId="0" fontId="75" fillId="27" borderId="26" xfId="0" applyFont="1" applyFill="1" applyBorder="1" applyAlignment="1">
      <alignment horizontal="center" vertical="center" wrapText="1"/>
    </xf>
    <xf numFmtId="0" fontId="75" fillId="27" borderId="27" xfId="0" applyFont="1" applyFill="1" applyBorder="1" applyAlignment="1">
      <alignment horizontal="center" vertical="center" wrapText="1"/>
    </xf>
    <xf numFmtId="0" fontId="41" fillId="25" borderId="0" xfId="0" applyFont="1" applyFill="1" applyAlignment="1">
      <alignment wrapText="1"/>
    </xf>
    <xf numFmtId="0" fontId="45" fillId="25" borderId="0" xfId="0" applyFont="1" applyFill="1" applyBorder="1" applyAlignment="1">
      <alignment horizontal="left" vertical="center" wrapText="1" indent="2"/>
    </xf>
    <xf numFmtId="0" fontId="41" fillId="25" borderId="0" xfId="0" applyFont="1" applyFill="1" applyAlignment="1">
      <alignment horizontal="left" wrapText="1"/>
    </xf>
    <xf numFmtId="0" fontId="6" fillId="25" borderId="0" xfId="0" applyFont="1" applyFill="1" applyBorder="1" applyAlignment="1">
      <alignment horizontal="left" vertical="center" wrapText="1" indent="2"/>
    </xf>
    <xf numFmtId="0" fontId="6" fillId="25" borderId="0" xfId="0" applyFont="1" applyFill="1" applyBorder="1" applyAlignment="1">
      <alignment horizontal="left" vertical="center" wrapText="1"/>
    </xf>
    <xf numFmtId="0" fontId="75" fillId="27" borderId="0" xfId="0" applyFont="1" applyFill="1" applyBorder="1" applyAlignment="1">
      <alignment horizontal="center" vertical="center"/>
    </xf>
    <xf numFmtId="0" fontId="75" fillId="27" borderId="24" xfId="0" applyNumberFormat="1" applyFont="1" applyFill="1" applyBorder="1" applyAlignment="1">
      <alignment horizontal="center" vertical="center" wrapText="1"/>
    </xf>
    <xf numFmtId="0" fontId="75" fillId="27" borderId="22" xfId="0" applyNumberFormat="1" applyFont="1" applyFill="1" applyBorder="1" applyAlignment="1">
      <alignment horizontal="center" vertical="center" wrapText="1"/>
    </xf>
    <xf numFmtId="0" fontId="41" fillId="25" borderId="0" xfId="0" applyFont="1" applyFill="1" applyAlignment="1">
      <alignment horizontal="left"/>
    </xf>
    <xf numFmtId="0" fontId="75" fillId="27" borderId="24" xfId="0" applyFont="1" applyFill="1" applyBorder="1" applyAlignment="1">
      <alignment horizontal="center" vertical="center" wrapText="1"/>
    </xf>
    <xf numFmtId="0" fontId="78" fillId="27" borderId="21" xfId="0" applyFont="1" applyFill="1" applyBorder="1" applyAlignment="1">
      <alignment horizontal="center" vertical="center"/>
    </xf>
    <xf numFmtId="0" fontId="6" fillId="25" borderId="0" xfId="0" applyFont="1" applyFill="1" applyBorder="1" applyAlignment="1">
      <alignment horizontal="center" vertical="center"/>
    </xf>
    <xf numFmtId="0" fontId="43" fillId="25" borderId="0" xfId="0" applyFont="1" applyFill="1" applyBorder="1" applyAlignment="1">
      <alignment horizontal="left"/>
    </xf>
    <xf numFmtId="176" fontId="6" fillId="25" borderId="0" xfId="0" applyNumberFormat="1" applyFont="1" applyFill="1" applyBorder="1" applyAlignment="1">
      <alignment horizontal="right" vertical="center"/>
    </xf>
    <xf numFmtId="176" fontId="40" fillId="25" borderId="0" xfId="0" applyNumberFormat="1" applyFont="1" applyFill="1" applyBorder="1" applyAlignment="1">
      <alignment horizontal="right" vertical="center"/>
    </xf>
    <xf numFmtId="0" fontId="6" fillId="25" borderId="0" xfId="0" applyFont="1" applyFill="1" applyAlignment="1">
      <alignment horizontal="left" vertical="center" indent="1"/>
    </xf>
    <xf numFmtId="0" fontId="6" fillId="25" borderId="0" xfId="0" applyFont="1" applyFill="1" applyBorder="1" applyAlignment="1">
      <alignment horizontal="left" vertical="center" indent="1"/>
    </xf>
    <xf numFmtId="0" fontId="75" fillId="27" borderId="16" xfId="0" applyFont="1" applyFill="1" applyBorder="1" applyAlignment="1">
      <alignment horizontal="left" vertical="center"/>
    </xf>
    <xf numFmtId="0" fontId="75" fillId="27" borderId="17" xfId="0" applyFont="1" applyFill="1" applyBorder="1" applyAlignment="1">
      <alignment horizontal="left" vertical="center"/>
    </xf>
    <xf numFmtId="0" fontId="75" fillId="27" borderId="20" xfId="66" applyFont="1" applyFill="1" applyBorder="1" applyAlignment="1">
      <alignment horizontal="center" vertical="center"/>
    </xf>
    <xf numFmtId="0" fontId="75" fillId="27" borderId="26" xfId="66" applyFont="1" applyFill="1" applyBorder="1" applyAlignment="1">
      <alignment horizontal="center" vertical="center"/>
    </xf>
    <xf numFmtId="0" fontId="75" fillId="27" borderId="22" xfId="66" applyFont="1" applyFill="1" applyBorder="1" applyAlignment="1">
      <alignment horizontal="center" vertical="center"/>
    </xf>
    <xf numFmtId="0" fontId="75" fillId="27" borderId="19" xfId="66" applyFont="1" applyFill="1" applyBorder="1" applyAlignment="1">
      <alignment horizontal="center" vertical="center"/>
    </xf>
    <xf numFmtId="0" fontId="75" fillId="27" borderId="25" xfId="66" applyFont="1" applyFill="1" applyBorder="1" applyAlignment="1">
      <alignment horizontal="center" vertical="center"/>
    </xf>
    <xf numFmtId="0" fontId="75" fillId="27" borderId="23" xfId="66" applyFont="1" applyFill="1" applyBorder="1" applyAlignment="1">
      <alignment horizontal="center" vertical="center"/>
    </xf>
    <xf numFmtId="0" fontId="75" fillId="27" borderId="24" xfId="66" applyFont="1" applyFill="1" applyBorder="1" applyAlignment="1">
      <alignment horizontal="center" vertical="center"/>
    </xf>
    <xf numFmtId="0" fontId="75" fillId="27" borderId="21" xfId="66" applyFont="1" applyFill="1" applyBorder="1" applyAlignment="1">
      <alignment horizontal="center" vertical="center"/>
    </xf>
    <xf numFmtId="0" fontId="8" fillId="25" borderId="0" xfId="66" applyFont="1" applyFill="1" applyAlignment="1">
      <alignment horizontal="center" vertical="center" wrapText="1"/>
    </xf>
    <xf numFmtId="0" fontId="8" fillId="25" borderId="0" xfId="65" applyFont="1" applyFill="1" applyAlignment="1">
      <alignment horizontal="center" vertical="center" wrapText="1"/>
    </xf>
    <xf numFmtId="0" fontId="41" fillId="25" borderId="0" xfId="0" applyFont="1" applyFill="1" applyBorder="1" applyAlignment="1">
      <alignment horizontal="left" wrapText="1"/>
    </xf>
    <xf numFmtId="0" fontId="75" fillId="27" borderId="22" xfId="65" applyFont="1" applyFill="1" applyBorder="1" applyAlignment="1">
      <alignment horizontal="center" vertical="center" wrapText="1"/>
    </xf>
    <xf numFmtId="0" fontId="75" fillId="27" borderId="19" xfId="65" applyFont="1" applyFill="1" applyBorder="1" applyAlignment="1">
      <alignment horizontal="center" vertical="center" wrapText="1"/>
    </xf>
    <xf numFmtId="0" fontId="75" fillId="27" borderId="25" xfId="65" applyFont="1" applyFill="1" applyBorder="1" applyAlignment="1">
      <alignment horizontal="center" vertical="center" wrapText="1"/>
    </xf>
    <xf numFmtId="0" fontId="75" fillId="27" borderId="20" xfId="65" applyFont="1" applyFill="1" applyBorder="1" applyAlignment="1">
      <alignment horizontal="center" vertical="center" wrapText="1"/>
    </xf>
    <xf numFmtId="0" fontId="75" fillId="27" borderId="21" xfId="65" applyFont="1" applyFill="1" applyBorder="1" applyAlignment="1">
      <alignment horizontal="center" vertical="center" wrapText="1"/>
    </xf>
    <xf numFmtId="0" fontId="75" fillId="27" borderId="23" xfId="65" applyFont="1" applyFill="1" applyBorder="1" applyAlignment="1">
      <alignment horizontal="center" vertical="center" wrapText="1"/>
    </xf>
    <xf numFmtId="0" fontId="75" fillId="27" borderId="24" xfId="65" applyFont="1" applyFill="1" applyBorder="1" applyAlignment="1">
      <alignment horizontal="center" vertical="center" wrapText="1"/>
    </xf>
    <xf numFmtId="0" fontId="41" fillId="25" borderId="0" xfId="0" applyFont="1" applyFill="1" applyBorder="1" applyAlignment="1">
      <alignment horizontal="right" wrapText="1"/>
    </xf>
    <xf numFmtId="0" fontId="6" fillId="25" borderId="0" xfId="0" applyFont="1" applyFill="1" applyAlignment="1">
      <alignment horizontal="right" vertical="center" wrapText="1"/>
    </xf>
    <xf numFmtId="0" fontId="75" fillId="27" borderId="17" xfId="65" applyFont="1" applyFill="1" applyBorder="1" applyAlignment="1">
      <alignment horizontal="center" vertical="center" wrapText="1"/>
    </xf>
    <xf numFmtId="0" fontId="75" fillId="27" borderId="18" xfId="65" applyFont="1" applyFill="1" applyBorder="1" applyAlignment="1">
      <alignment horizontal="center" vertical="center" wrapText="1"/>
    </xf>
    <xf numFmtId="0" fontId="42" fillId="25" borderId="0" xfId="65" applyFont="1" applyFill="1" applyAlignment="1">
      <alignment horizontal="right" vertical="center" wrapText="1"/>
    </xf>
    <xf numFmtId="0" fontId="6" fillId="25" borderId="0" xfId="0" applyFont="1" applyFill="1" applyBorder="1" applyAlignment="1">
      <alignment horizontal="right" vertical="center" wrapText="1"/>
    </xf>
    <xf numFmtId="0" fontId="75" fillId="27" borderId="21" xfId="0" applyFont="1" applyFill="1" applyBorder="1" applyAlignment="1">
      <alignment horizontal="center" vertical="center" wrapText="1"/>
    </xf>
    <xf numFmtId="0" fontId="75" fillId="27" borderId="20" xfId="0" quotePrefix="1" applyFont="1" applyFill="1" applyBorder="1" applyAlignment="1">
      <alignment horizontal="center" vertical="center"/>
    </xf>
    <xf numFmtId="0" fontId="6" fillId="25" borderId="0" xfId="0" applyFont="1" applyFill="1" applyAlignment="1">
      <alignment horizontal="center" vertical="center"/>
    </xf>
    <xf numFmtId="0" fontId="8" fillId="25" borderId="0" xfId="86" applyFont="1" applyFill="1" applyAlignment="1">
      <alignment horizontal="center" vertical="center" wrapText="1"/>
    </xf>
    <xf numFmtId="0" fontId="84" fillId="27" borderId="32" xfId="86" applyFont="1" applyFill="1" applyBorder="1" applyAlignment="1">
      <alignment horizontal="center" vertical="center"/>
    </xf>
    <xf numFmtId="0" fontId="41" fillId="25" borderId="0" xfId="0" applyFont="1" applyFill="1" applyAlignment="1">
      <alignment horizontal="left" vertical="center"/>
    </xf>
    <xf numFmtId="0" fontId="6" fillId="25" borderId="0" xfId="86" applyFont="1" applyFill="1" applyBorder="1" applyAlignment="1">
      <alignment horizontal="left" vertical="center" indent="2"/>
    </xf>
    <xf numFmtId="0" fontId="41" fillId="25" borderId="0" xfId="86" applyFont="1" applyFill="1" applyBorder="1" applyAlignment="1">
      <alignment horizontal="left" vertical="center"/>
    </xf>
    <xf numFmtId="0" fontId="82" fillId="0" borderId="0" xfId="40" applyFont="1" applyAlignment="1" applyProtection="1">
      <alignment horizontal="left"/>
    </xf>
    <xf numFmtId="0" fontId="8" fillId="25" borderId="0" xfId="0" applyFont="1" applyFill="1" applyAlignment="1" applyProtection="1">
      <alignment horizontal="center" vertical="center"/>
    </xf>
    <xf numFmtId="0" fontId="75" fillId="27" borderId="22" xfId="67" applyFont="1" applyFill="1" applyBorder="1" applyAlignment="1">
      <alignment horizontal="center" vertical="center"/>
    </xf>
    <xf numFmtId="0" fontId="75" fillId="27" borderId="25" xfId="67" applyFont="1" applyFill="1" applyBorder="1" applyAlignment="1">
      <alignment horizontal="center" vertical="center"/>
    </xf>
    <xf numFmtId="0" fontId="10" fillId="25" borderId="0" xfId="0" applyFont="1" applyFill="1" applyAlignment="1">
      <alignment horizontal="center" vertical="center"/>
    </xf>
    <xf numFmtId="1" fontId="41" fillId="25" borderId="0" xfId="0" applyNumberFormat="1" applyFont="1" applyFill="1" applyBorder="1" applyAlignment="1">
      <alignment horizontal="right"/>
    </xf>
    <xf numFmtId="0" fontId="8" fillId="25" borderId="0" xfId="0" applyFont="1" applyFill="1" applyAlignment="1" applyProtection="1">
      <alignment horizontal="center" vertical="center" wrapText="1"/>
    </xf>
    <xf numFmtId="1" fontId="75" fillId="27" borderId="20" xfId="0" applyNumberFormat="1" applyFont="1" applyFill="1" applyBorder="1" applyAlignment="1">
      <alignment horizontal="center" vertical="center"/>
    </xf>
    <xf numFmtId="0" fontId="75" fillId="27" borderId="20" xfId="67" applyFont="1" applyFill="1" applyBorder="1" applyAlignment="1">
      <alignment horizontal="center" vertical="center" wrapText="1"/>
    </xf>
    <xf numFmtId="1" fontId="75" fillId="27" borderId="23" xfId="0" applyNumberFormat="1" applyFont="1" applyFill="1" applyBorder="1" applyAlignment="1">
      <alignment horizontal="center" vertical="center"/>
    </xf>
    <xf numFmtId="1" fontId="75" fillId="27" borderId="24" xfId="0" applyNumberFormat="1" applyFont="1" applyFill="1" applyBorder="1" applyAlignment="1">
      <alignment horizontal="center" vertical="center"/>
    </xf>
    <xf numFmtId="0" fontId="75" fillId="27" borderId="26" xfId="67" applyFont="1" applyFill="1" applyBorder="1" applyAlignment="1">
      <alignment horizontal="center" vertical="center"/>
    </xf>
    <xf numFmtId="0" fontId="75" fillId="27" borderId="21" xfId="67" applyFont="1" applyFill="1" applyBorder="1" applyAlignment="1">
      <alignment horizontal="center" vertical="center" wrapText="1"/>
    </xf>
    <xf numFmtId="1" fontId="75" fillId="27" borderId="20" xfId="0" applyNumberFormat="1" applyFont="1" applyFill="1" applyBorder="1" applyAlignment="1">
      <alignment horizontal="center" vertical="center" wrapText="1"/>
    </xf>
    <xf numFmtId="0" fontId="75" fillId="27" borderId="26" xfId="67" applyFont="1" applyFill="1" applyBorder="1" applyAlignment="1">
      <alignment horizontal="center" vertical="center" wrapText="1"/>
    </xf>
    <xf numFmtId="0" fontId="75" fillId="27" borderId="23" xfId="67" applyFont="1" applyFill="1" applyBorder="1" applyAlignment="1">
      <alignment horizontal="center" vertical="center" wrapText="1"/>
    </xf>
    <xf numFmtId="0" fontId="75" fillId="27" borderId="24" xfId="67" applyFont="1" applyFill="1" applyBorder="1" applyAlignment="1">
      <alignment horizontal="center" vertical="center" wrapText="1"/>
    </xf>
    <xf numFmtId="0" fontId="6" fillId="0" borderId="0" xfId="67" applyFont="1" applyFill="1" applyBorder="1" applyAlignment="1">
      <alignment horizontal="center" vertical="center"/>
    </xf>
    <xf numFmtId="0" fontId="6" fillId="25" borderId="0" xfId="67" applyFont="1" applyFill="1" applyBorder="1" applyAlignment="1">
      <alignment horizontal="center" vertical="center"/>
    </xf>
    <xf numFmtId="0" fontId="75" fillId="27" borderId="27" xfId="67" applyFont="1" applyFill="1" applyBorder="1" applyAlignment="1">
      <alignment horizontal="center" vertical="center"/>
    </xf>
    <xf numFmtId="0" fontId="75" fillId="27" borderId="20" xfId="67" applyFont="1" applyFill="1" applyBorder="1" applyAlignment="1">
      <alignment horizontal="center" vertical="center"/>
    </xf>
    <xf numFmtId="0" fontId="10" fillId="25" borderId="0" xfId="0" applyFont="1" applyFill="1" applyAlignment="1">
      <alignment horizontal="center" vertical="center" wrapText="1"/>
    </xf>
    <xf numFmtId="1" fontId="41" fillId="25" borderId="0" xfId="0" applyNumberFormat="1" applyFont="1" applyFill="1" applyBorder="1" applyAlignment="1">
      <alignment horizontal="right" wrapText="1"/>
    </xf>
    <xf numFmtId="0" fontId="75" fillId="27" borderId="16" xfId="67" applyFont="1" applyFill="1" applyBorder="1" applyAlignment="1">
      <alignment horizontal="center" vertical="center" wrapText="1"/>
    </xf>
    <xf numFmtId="0" fontId="75" fillId="27" borderId="27" xfId="67" applyFont="1" applyFill="1" applyBorder="1" applyAlignment="1">
      <alignment horizontal="center" vertical="center" wrapText="1"/>
    </xf>
    <xf numFmtId="0" fontId="84" fillId="27" borderId="35" xfId="67" applyFont="1" applyFill="1" applyBorder="1" applyAlignment="1">
      <alignment horizontal="center" vertical="center"/>
    </xf>
    <xf numFmtId="0" fontId="84" fillId="27" borderId="36" xfId="67" applyFont="1" applyFill="1" applyBorder="1" applyAlignment="1">
      <alignment horizontal="center" vertical="center"/>
    </xf>
    <xf numFmtId="0" fontId="84" fillId="27" borderId="37" xfId="67" applyFont="1" applyFill="1" applyBorder="1" applyAlignment="1">
      <alignment horizontal="center" vertical="center"/>
    </xf>
    <xf numFmtId="0" fontId="75" fillId="27" borderId="21" xfId="67" applyFont="1" applyFill="1" applyBorder="1" applyAlignment="1">
      <alignment horizontal="center" vertical="center"/>
    </xf>
    <xf numFmtId="0" fontId="9" fillId="25" borderId="0" xfId="67" applyFont="1" applyFill="1" applyBorder="1" applyAlignment="1">
      <alignment horizontal="center" vertical="center"/>
    </xf>
    <xf numFmtId="0" fontId="75" fillId="27" borderId="22" xfId="67" applyFont="1" applyFill="1" applyBorder="1" applyAlignment="1">
      <alignment horizontal="center" vertical="center" wrapText="1"/>
    </xf>
    <xf numFmtId="0" fontId="75" fillId="27" borderId="19" xfId="67" applyFont="1" applyFill="1" applyBorder="1" applyAlignment="1">
      <alignment horizontal="center" vertical="center" wrapText="1"/>
    </xf>
    <xf numFmtId="0" fontId="75" fillId="27" borderId="25" xfId="67" applyFont="1" applyFill="1" applyBorder="1" applyAlignment="1">
      <alignment horizontal="center" vertical="center" wrapText="1"/>
    </xf>
    <xf numFmtId="174" fontId="6" fillId="25" borderId="0" xfId="0" applyNumberFormat="1" applyFont="1" applyFill="1" applyBorder="1" applyAlignment="1">
      <alignment horizontal="right" vertical="center"/>
    </xf>
    <xf numFmtId="0" fontId="42" fillId="25" borderId="0" xfId="0" applyFont="1" applyFill="1" applyBorder="1" applyAlignment="1">
      <alignment horizontal="left" vertical="center" wrapText="1"/>
    </xf>
    <xf numFmtId="0" fontId="41" fillId="25" borderId="0" xfId="64" applyFont="1" applyFill="1" applyBorder="1" applyAlignment="1">
      <alignment horizontal="left"/>
    </xf>
    <xf numFmtId="0" fontId="75" fillId="27" borderId="22" xfId="64" applyFont="1" applyFill="1" applyBorder="1" applyAlignment="1">
      <alignment horizontal="center" vertical="center" wrapText="1"/>
    </xf>
    <xf numFmtId="0" fontId="75" fillId="27" borderId="23" xfId="64" applyFont="1" applyFill="1" applyBorder="1" applyAlignment="1">
      <alignment horizontal="center" vertical="center" wrapText="1"/>
    </xf>
    <xf numFmtId="0" fontId="75" fillId="27" borderId="19" xfId="64" applyFont="1" applyFill="1" applyBorder="1" applyAlignment="1">
      <alignment horizontal="center" vertical="center" wrapText="1"/>
    </xf>
    <xf numFmtId="0" fontId="75" fillId="27" borderId="20" xfId="64" applyFont="1" applyFill="1" applyBorder="1" applyAlignment="1">
      <alignment horizontal="center" vertical="center" wrapText="1"/>
    </xf>
    <xf numFmtId="0" fontId="75" fillId="27" borderId="25" xfId="64" applyFont="1" applyFill="1" applyBorder="1" applyAlignment="1">
      <alignment horizontal="center" vertical="center" wrapText="1"/>
    </xf>
    <xf numFmtId="0" fontId="75" fillId="27" borderId="26" xfId="64" applyFont="1" applyFill="1" applyBorder="1" applyAlignment="1">
      <alignment horizontal="center" vertical="center" wrapText="1"/>
    </xf>
    <xf numFmtId="0" fontId="75" fillId="27" borderId="18" xfId="64" applyFont="1" applyFill="1" applyBorder="1" applyAlignment="1">
      <alignment horizontal="center" vertical="center"/>
    </xf>
    <xf numFmtId="0" fontId="75" fillId="27" borderId="0" xfId="64" applyFont="1" applyFill="1" applyBorder="1" applyAlignment="1">
      <alignment horizontal="center" vertical="center"/>
    </xf>
    <xf numFmtId="0" fontId="75" fillId="27" borderId="21" xfId="64" applyFont="1" applyFill="1" applyBorder="1" applyAlignment="1">
      <alignment horizontal="center" vertical="center"/>
    </xf>
    <xf numFmtId="0" fontId="75" fillId="27" borderId="29" xfId="64" applyFont="1" applyFill="1" applyBorder="1" applyAlignment="1">
      <alignment horizontal="center" vertical="center"/>
    </xf>
    <xf numFmtId="0" fontId="8" fillId="25" borderId="0" xfId="64" applyFont="1" applyFill="1" applyBorder="1" applyAlignment="1">
      <alignment horizontal="center" vertical="center"/>
    </xf>
    <xf numFmtId="0" fontId="42" fillId="0" borderId="0" xfId="64" applyFont="1" applyFill="1" applyBorder="1" applyAlignment="1">
      <alignment horizontal="left" vertical="center"/>
    </xf>
    <xf numFmtId="0" fontId="75" fillId="27" borderId="20" xfId="64" applyFont="1" applyFill="1" applyBorder="1" applyAlignment="1">
      <alignment horizontal="center" vertical="center"/>
    </xf>
    <xf numFmtId="0" fontId="6" fillId="0" borderId="15" xfId="64" applyFont="1" applyFill="1" applyBorder="1" applyAlignment="1">
      <alignment horizontal="center" vertical="center"/>
    </xf>
    <xf numFmtId="0" fontId="75" fillId="27" borderId="16" xfId="64" applyFont="1" applyFill="1" applyBorder="1" applyAlignment="1">
      <alignment horizontal="center" vertical="center"/>
    </xf>
    <xf numFmtId="176" fontId="42" fillId="25" borderId="0" xfId="0" applyNumberFormat="1" applyFont="1" applyFill="1" applyBorder="1" applyAlignment="1">
      <alignment horizontal="right" vertical="center"/>
    </xf>
    <xf numFmtId="0" fontId="43" fillId="25" borderId="0" xfId="0" applyFont="1" applyFill="1" applyAlignment="1">
      <alignment horizontal="justify" vertical="top" wrapText="1"/>
    </xf>
    <xf numFmtId="0" fontId="55" fillId="25" borderId="0" xfId="0" applyFont="1" applyFill="1" applyAlignment="1">
      <alignment horizontal="justify" vertical="top" wrapText="1"/>
    </xf>
    <xf numFmtId="0" fontId="53" fillId="25" borderId="0" xfId="0" applyFont="1" applyFill="1" applyAlignment="1">
      <alignment horizontal="justify" vertical="top" wrapText="1"/>
    </xf>
    <xf numFmtId="0" fontId="41" fillId="25" borderId="0" xfId="0" applyFont="1" applyFill="1" applyBorder="1" applyAlignment="1">
      <alignment horizontal="justify" wrapText="1"/>
    </xf>
    <xf numFmtId="0" fontId="42" fillId="26" borderId="0" xfId="0" applyFont="1" applyFill="1" applyAlignment="1">
      <alignment horizontal="justify" vertical="top" wrapText="1"/>
    </xf>
    <xf numFmtId="176" fontId="42" fillId="25" borderId="0" xfId="0" applyNumberFormat="1" applyFont="1" applyFill="1" applyAlignment="1">
      <alignment horizontal="right" vertical="center"/>
    </xf>
    <xf numFmtId="176" fontId="6" fillId="25" borderId="0" xfId="0" applyNumberFormat="1" applyFont="1" applyFill="1" applyAlignment="1">
      <alignment horizontal="right" vertical="center"/>
    </xf>
    <xf numFmtId="0" fontId="48" fillId="26" borderId="0" xfId="0" applyFont="1" applyFill="1" applyAlignment="1">
      <alignment horizontal="justify" vertical="top" wrapText="1"/>
    </xf>
  </cellXfs>
  <cellStyles count="10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BECALHO" xfId="26" xr:uid="{00000000-0005-0000-0000-000019000000}"/>
    <cellStyle name="CABECALHO_quadros_net(alterado)" xfId="27" xr:uid="{00000000-0005-0000-0000-00001A000000}"/>
    <cellStyle name="Calculation" xfId="28" xr:uid="{00000000-0005-0000-0000-00001B000000}"/>
    <cellStyle name="Check Cell" xfId="29" xr:uid="{00000000-0005-0000-0000-00001C000000}"/>
    <cellStyle name="Currency_Cap 12 Preços" xfId="30" xr:uid="{00000000-0005-0000-0000-00001D000000}"/>
    <cellStyle name="DADOS" xfId="31" xr:uid="{00000000-0005-0000-0000-00001E000000}"/>
    <cellStyle name="Estilo 1" xfId="32" xr:uid="{00000000-0005-0000-0000-00001F000000}"/>
    <cellStyle name="Estilo 1 2" xfId="84" xr:uid="{00000000-0005-0000-0000-000020000000}"/>
    <cellStyle name="Euro" xfId="33" xr:uid="{00000000-0005-0000-0000-000021000000}"/>
    <cellStyle name="Euro 2" xfId="85" xr:uid="{00000000-0005-0000-0000-000022000000}"/>
    <cellStyle name="Explanatory Text" xfId="34" xr:uid="{00000000-0005-0000-0000-000023000000}"/>
    <cellStyle name="Good" xfId="35" xr:uid="{00000000-0005-0000-0000-000024000000}"/>
    <cellStyle name="Heading 1" xfId="36" xr:uid="{00000000-0005-0000-0000-000025000000}"/>
    <cellStyle name="Heading 2" xfId="37" xr:uid="{00000000-0005-0000-0000-000026000000}"/>
    <cellStyle name="Heading 3" xfId="38" xr:uid="{00000000-0005-0000-0000-000027000000}"/>
    <cellStyle name="Heading 4" xfId="39" xr:uid="{00000000-0005-0000-0000-000028000000}"/>
    <cellStyle name="Hiperligação" xfId="40" builtinId="8"/>
    <cellStyle name="Hiperligação 2" xfId="41" xr:uid="{00000000-0005-0000-0000-00002A000000}"/>
    <cellStyle name="Hiperligação 3" xfId="105" xr:uid="{00000000-0005-0000-0000-00002B000000}"/>
    <cellStyle name="Input" xfId="42" xr:uid="{00000000-0005-0000-0000-00002C000000}"/>
    <cellStyle name="LineBottom2" xfId="43" xr:uid="{00000000-0005-0000-0000-00002D000000}"/>
    <cellStyle name="LineBottom3" xfId="44" xr:uid="{00000000-0005-0000-0000-00002E000000}"/>
    <cellStyle name="Linked Cell" xfId="45" xr:uid="{00000000-0005-0000-0000-00002F000000}"/>
    <cellStyle name="Millares_pirámides" xfId="46" xr:uid="{00000000-0005-0000-0000-000030000000}"/>
    <cellStyle name="Neutral" xfId="47" xr:uid="{00000000-0005-0000-0000-000031000000}"/>
    <cellStyle name="Normal" xfId="0" builtinId="0"/>
    <cellStyle name="Normal 10" xfId="48" xr:uid="{00000000-0005-0000-0000-000033000000}"/>
    <cellStyle name="Normal 10 2" xfId="86" xr:uid="{00000000-0005-0000-0000-000034000000}"/>
    <cellStyle name="Normal 11" xfId="49" xr:uid="{00000000-0005-0000-0000-000035000000}"/>
    <cellStyle name="Normal 11 2" xfId="87" xr:uid="{00000000-0005-0000-0000-000036000000}"/>
    <cellStyle name="Normal 12" xfId="50" xr:uid="{00000000-0005-0000-0000-000037000000}"/>
    <cellStyle name="Normal 12 2" xfId="88" xr:uid="{00000000-0005-0000-0000-000038000000}"/>
    <cellStyle name="Normal 12 3" xfId="104" xr:uid="{00000000-0005-0000-0000-000039000000}"/>
    <cellStyle name="Normal 2" xfId="51" xr:uid="{00000000-0005-0000-0000-00003A000000}"/>
    <cellStyle name="Normal 2 2" xfId="52" xr:uid="{00000000-0005-0000-0000-00003B000000}"/>
    <cellStyle name="Normal 2 2 2" xfId="53" xr:uid="{00000000-0005-0000-0000-00003C000000}"/>
    <cellStyle name="Normal 2 2 2 2" xfId="91" xr:uid="{00000000-0005-0000-0000-00003D000000}"/>
    <cellStyle name="Normal 2 2 3" xfId="90" xr:uid="{00000000-0005-0000-0000-00003E000000}"/>
    <cellStyle name="Normal 2 3" xfId="89" xr:uid="{00000000-0005-0000-0000-00003F000000}"/>
    <cellStyle name="Normal 3" xfId="54" xr:uid="{00000000-0005-0000-0000-000040000000}"/>
    <cellStyle name="Normal 3 2" xfId="55" xr:uid="{00000000-0005-0000-0000-000041000000}"/>
    <cellStyle name="Normal 3 2 2" xfId="92" xr:uid="{00000000-0005-0000-0000-000042000000}"/>
    <cellStyle name="Normal 4" xfId="56" xr:uid="{00000000-0005-0000-0000-000043000000}"/>
    <cellStyle name="Normal 4 2" xfId="93" xr:uid="{00000000-0005-0000-0000-000044000000}"/>
    <cellStyle name="Normal 5" xfId="57" xr:uid="{00000000-0005-0000-0000-000045000000}"/>
    <cellStyle name="Normal 5 2" xfId="58" xr:uid="{00000000-0005-0000-0000-000046000000}"/>
    <cellStyle name="Normal 5 2 2" xfId="95" xr:uid="{00000000-0005-0000-0000-000047000000}"/>
    <cellStyle name="Normal 5 3" xfId="94" xr:uid="{00000000-0005-0000-0000-000048000000}"/>
    <cellStyle name="Normal 6" xfId="59" xr:uid="{00000000-0005-0000-0000-000049000000}"/>
    <cellStyle name="Normal 6 2" xfId="96" xr:uid="{00000000-0005-0000-0000-00004A000000}"/>
    <cellStyle name="Normal 7" xfId="60" xr:uid="{00000000-0005-0000-0000-00004B000000}"/>
    <cellStyle name="Normal 8" xfId="61" xr:uid="{00000000-0005-0000-0000-00004C000000}"/>
    <cellStyle name="Normal 9" xfId="62" xr:uid="{00000000-0005-0000-0000-00004D000000}"/>
    <cellStyle name="Normal 9 2" xfId="97" xr:uid="{00000000-0005-0000-0000-00004E000000}"/>
    <cellStyle name="Normal_Cap 12 Preços" xfId="63" xr:uid="{00000000-0005-0000-0000-00004F000000}"/>
    <cellStyle name="Normal_Cap 12 Preços 2" xfId="98" xr:uid="{00000000-0005-0000-0000-000050000000}"/>
    <cellStyle name="Normal_Cap 12 Preços_Pub_2012" xfId="64" xr:uid="{00000000-0005-0000-0000-000051000000}"/>
    <cellStyle name="Normal_Folha1" xfId="65" xr:uid="{00000000-0005-0000-0000-000052000000}"/>
    <cellStyle name="Normal_gado" xfId="66" xr:uid="{00000000-0005-0000-0000-000053000000}"/>
    <cellStyle name="Normal_PRINCIP" xfId="67" xr:uid="{00000000-0005-0000-0000-000054000000}"/>
    <cellStyle name="Note" xfId="68" xr:uid="{00000000-0005-0000-0000-000055000000}"/>
    <cellStyle name="Note 2" xfId="99" xr:uid="{00000000-0005-0000-0000-000056000000}"/>
    <cellStyle name="NUMLINHA" xfId="69" xr:uid="{00000000-0005-0000-0000-000057000000}"/>
    <cellStyle name="Output" xfId="70" xr:uid="{00000000-0005-0000-0000-000058000000}"/>
    <cellStyle name="Percent 2" xfId="71" xr:uid="{00000000-0005-0000-0000-000059000000}"/>
    <cellStyle name="Percent 2 2" xfId="100" xr:uid="{00000000-0005-0000-0000-00005A000000}"/>
    <cellStyle name="Percent 3" xfId="72" xr:uid="{00000000-0005-0000-0000-00005B000000}"/>
    <cellStyle name="Percent 3 2" xfId="101" xr:uid="{00000000-0005-0000-0000-00005C000000}"/>
    <cellStyle name="Percentagem" xfId="73" builtinId="5"/>
    <cellStyle name="Percentagem 2" xfId="74" xr:uid="{00000000-0005-0000-0000-00005E000000}"/>
    <cellStyle name="Percentagem 2 2" xfId="103" xr:uid="{00000000-0005-0000-0000-00005F000000}"/>
    <cellStyle name="Percentagem 3" xfId="102" xr:uid="{00000000-0005-0000-0000-000060000000}"/>
    <cellStyle name="QDTITULO" xfId="75" xr:uid="{00000000-0005-0000-0000-000061000000}"/>
    <cellStyle name="Standard_1.4 Crops and Forage" xfId="76" xr:uid="{00000000-0005-0000-0000-000062000000}"/>
    <cellStyle name="tit de conc" xfId="77" xr:uid="{00000000-0005-0000-0000-000063000000}"/>
    <cellStyle name="TITCOLUNA" xfId="78" xr:uid="{00000000-0005-0000-0000-000064000000}"/>
    <cellStyle name="Title" xfId="79" xr:uid="{00000000-0005-0000-0000-000065000000}"/>
    <cellStyle name="titulos d a coluna" xfId="80" xr:uid="{00000000-0005-0000-0000-000066000000}"/>
    <cellStyle name="Total" xfId="81" builtinId="25" customBuiltin="1"/>
    <cellStyle name="Warning Text" xfId="82" xr:uid="{00000000-0005-0000-0000-000068000000}"/>
    <cellStyle name="WithoutLine" xfId="83" xr:uid="{00000000-0005-0000-0000-000069000000}"/>
  </cellStyles>
  <dxfs count="3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Abate de frango (t)</a:t>
            </a:r>
          </a:p>
        </c:rich>
      </c:tx>
      <c:layout>
        <c:manualLayout>
          <c:xMode val="edge"/>
          <c:yMode val="edge"/>
          <c:x val="0.24302809758342331"/>
          <c:y val="0.20769283839520244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2008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'1.15.'!#REF!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FB-4F2E-9E2D-3E13BCAD681D}"/>
            </c:ext>
          </c:extLst>
        </c:ser>
        <c:ser>
          <c:idx val="0"/>
          <c:order val="1"/>
          <c:tx>
            <c:v>2009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'1.15.'!#REF!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FB-4F2E-9E2D-3E13BCAD6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059520"/>
        <c:axId val="116366656"/>
      </c:lineChart>
      <c:catAx>
        <c:axId val="11805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636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366656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8059520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Produção de ovos (milhares)</a:t>
            </a:r>
          </a:p>
        </c:rich>
      </c:tx>
      <c:layout>
        <c:manualLayout>
          <c:xMode val="edge"/>
          <c:yMode val="edge"/>
          <c:x val="0.21367566233707963"/>
          <c:y val="0.20707136468276671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2011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'1.15.'!#REF!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BF2-49E3-AB2E-D43B63922C25}"/>
            </c:ext>
          </c:extLst>
        </c:ser>
        <c:ser>
          <c:idx val="0"/>
          <c:order val="1"/>
          <c:tx>
            <c:v>2012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'1.15.'!#REF!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BF2-49E3-AB2E-D43B63922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060544"/>
        <c:axId val="116515968"/>
      </c:lineChart>
      <c:catAx>
        <c:axId val="1180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651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15968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80605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Abate de frango (t)</a:t>
            </a:r>
          </a:p>
        </c:rich>
      </c:tx>
      <c:layout>
        <c:manualLayout>
          <c:xMode val="edge"/>
          <c:yMode val="edge"/>
          <c:x val="0.24302809758342331"/>
          <c:y val="0.20769283839520244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2008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'1.16.'!#REF!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11-4B37-9728-AA17135CA60C}"/>
            </c:ext>
          </c:extLst>
        </c:ser>
        <c:ser>
          <c:idx val="0"/>
          <c:order val="1"/>
          <c:tx>
            <c:v>2009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'1.16.'!#REF!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F11-4B37-9728-AA17135CA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268480"/>
        <c:axId val="116517696"/>
      </c:lineChart>
      <c:catAx>
        <c:axId val="1172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651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17696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7268480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Produção de ovos (milhares)</a:t>
            </a:r>
          </a:p>
        </c:rich>
      </c:tx>
      <c:layout>
        <c:manualLayout>
          <c:xMode val="edge"/>
          <c:yMode val="edge"/>
          <c:x val="0.21367566233707963"/>
          <c:y val="0.20707136468276671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2011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'1.16.'!#REF!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8F-4EE6-A27F-4B7534C0A6FB}"/>
            </c:ext>
          </c:extLst>
        </c:ser>
        <c:ser>
          <c:idx val="0"/>
          <c:order val="1"/>
          <c:tx>
            <c:v>2012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'1.16.'!#REF!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8F-4EE6-A27F-4B7534C0A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062592"/>
        <c:axId val="116519424"/>
      </c:lineChart>
      <c:catAx>
        <c:axId val="11806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651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19424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80625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Quantidade (t)</a:t>
            </a:r>
          </a:p>
        </c:rich>
      </c:tx>
      <c:layout>
        <c:manualLayout>
          <c:xMode val="edge"/>
          <c:yMode val="edge"/>
          <c:x val="0.38284557538812608"/>
          <c:y val="3.157857899341529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II.4!$C$6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2F-4D7C-A7F8-EACB72B8248E}"/>
            </c:ext>
          </c:extLst>
        </c:ser>
        <c:ser>
          <c:idx val="0"/>
          <c:order val="1"/>
          <c:tx>
            <c:strRef>
              <c:f>II.4!$D$6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2F-4D7C-A7F8-EACB72B82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537728"/>
        <c:axId val="116521152"/>
      </c:lineChart>
      <c:catAx>
        <c:axId val="11853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1652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21152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185377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Valor (milhares de euros)</a:t>
            </a:r>
          </a:p>
        </c:rich>
      </c:tx>
      <c:layout>
        <c:manualLayout>
          <c:xMode val="edge"/>
          <c:yMode val="edge"/>
          <c:x val="0.3810577691166615"/>
          <c:y val="3.157886954271561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II.4!$F$6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DB9-4B51-931E-63B0B949F745}"/>
            </c:ext>
          </c:extLst>
        </c:ser>
        <c:ser>
          <c:idx val="1"/>
          <c:order val="1"/>
          <c:tx>
            <c:strRef>
              <c:f>II.4!$G$6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DB9-4B51-931E-63B0B949F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2720"/>
        <c:axId val="118464512"/>
      </c:lineChart>
      <c:catAx>
        <c:axId val="1199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1846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464512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199027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581025</xdr:colOff>
      <xdr:row>16</xdr:row>
      <xdr:rowOff>0</xdr:rowOff>
    </xdr:from>
    <xdr:to>
      <xdr:col>23</xdr:col>
      <xdr:colOff>485775</xdr:colOff>
      <xdr:row>16</xdr:row>
      <xdr:rowOff>0</xdr:rowOff>
    </xdr:to>
    <xdr:graphicFrame macro="">
      <xdr:nvGraphicFramePr>
        <xdr:cNvPr id="1173403" name="Chart 10">
          <a:extLst>
            <a:ext uri="{FF2B5EF4-FFF2-40B4-BE49-F238E27FC236}">
              <a16:creationId xmlns:a16="http://schemas.microsoft.com/office/drawing/2014/main" id="{00000000-0008-0000-1000-00009BE71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16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1173404" name="Chart 11">
          <a:extLst>
            <a:ext uri="{FF2B5EF4-FFF2-40B4-BE49-F238E27FC236}">
              <a16:creationId xmlns:a16="http://schemas.microsoft.com/office/drawing/2014/main" id="{00000000-0008-0000-1000-00009CE71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25</xdr:row>
      <xdr:rowOff>228600</xdr:rowOff>
    </xdr:from>
    <xdr:to>
      <xdr:col>9</xdr:col>
      <xdr:colOff>0</xdr:colOff>
      <xdr:row>46</xdr:row>
      <xdr:rowOff>133350</xdr:rowOff>
    </xdr:to>
    <xdr:graphicFrame macro="">
      <xdr:nvGraphicFramePr>
        <xdr:cNvPr id="1153970" name="Chart 10">
          <a:extLst>
            <a:ext uri="{FF2B5EF4-FFF2-40B4-BE49-F238E27FC236}">
              <a16:creationId xmlns:a16="http://schemas.microsoft.com/office/drawing/2014/main" id="{00000000-0008-0000-1100-0000B29B1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25</xdr:row>
      <xdr:rowOff>66675</xdr:rowOff>
    </xdr:from>
    <xdr:to>
      <xdr:col>9</xdr:col>
      <xdr:colOff>0</xdr:colOff>
      <xdr:row>46</xdr:row>
      <xdr:rowOff>47625</xdr:rowOff>
    </xdr:to>
    <xdr:graphicFrame macro="">
      <xdr:nvGraphicFramePr>
        <xdr:cNvPr id="1153971" name="Chart 11">
          <a:extLst>
            <a:ext uri="{FF2B5EF4-FFF2-40B4-BE49-F238E27FC236}">
              <a16:creationId xmlns:a16="http://schemas.microsoft.com/office/drawing/2014/main" id="{00000000-0008-0000-1100-0000B39B1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25</xdr:row>
      <xdr:rowOff>0</xdr:rowOff>
    </xdr:from>
    <xdr:to>
      <xdr:col>14</xdr:col>
      <xdr:colOff>0</xdr:colOff>
      <xdr:row>25</xdr:row>
      <xdr:rowOff>114300</xdr:rowOff>
    </xdr:to>
    <xdr:grpSp>
      <xdr:nvGrpSpPr>
        <xdr:cNvPr id="4696349" name="Grupo 6">
          <a:extLst>
            <a:ext uri="{FF2B5EF4-FFF2-40B4-BE49-F238E27FC236}">
              <a16:creationId xmlns:a16="http://schemas.microsoft.com/office/drawing/2014/main" id="{00000000-0008-0000-1600-00001DA94700}"/>
            </a:ext>
          </a:extLst>
        </xdr:cNvPr>
        <xdr:cNvGrpSpPr>
          <a:grpSpLocks/>
        </xdr:cNvGrpSpPr>
      </xdr:nvGrpSpPr>
      <xdr:grpSpPr bwMode="auto">
        <a:xfrm>
          <a:off x="10153650" y="6457950"/>
          <a:ext cx="0" cy="114300"/>
          <a:chOff x="8896350" y="7286625"/>
          <a:chExt cx="7610474" cy="3276601"/>
        </a:xfrm>
      </xdr:grpSpPr>
      <xdr:graphicFrame macro="">
        <xdr:nvGraphicFramePr>
          <xdr:cNvPr id="4696350" name="Chart 34">
            <a:extLst>
              <a:ext uri="{FF2B5EF4-FFF2-40B4-BE49-F238E27FC236}">
                <a16:creationId xmlns:a16="http://schemas.microsoft.com/office/drawing/2014/main" id="{00000000-0008-0000-1600-00001EA94700}"/>
              </a:ext>
            </a:extLst>
          </xdr:cNvPr>
          <xdr:cNvGraphicFramePr>
            <a:graphicFrameLocks/>
          </xdr:cNvGraphicFramePr>
        </xdr:nvGraphicFramePr>
        <xdr:xfrm>
          <a:off x="8896350" y="7286625"/>
          <a:ext cx="4076700" cy="3238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696351" name="Chart 35">
            <a:extLst>
              <a:ext uri="{FF2B5EF4-FFF2-40B4-BE49-F238E27FC236}">
                <a16:creationId xmlns:a16="http://schemas.microsoft.com/office/drawing/2014/main" id="{00000000-0008-0000-1600-00001FA94700}"/>
              </a:ext>
            </a:extLst>
          </xdr:cNvPr>
          <xdr:cNvGraphicFramePr>
            <a:graphicFrameLocks/>
          </xdr:cNvGraphicFramePr>
        </xdr:nvGraphicFramePr>
        <xdr:xfrm>
          <a:off x="12944474" y="7343776"/>
          <a:ext cx="3562350" cy="3219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34</xdr:row>
      <xdr:rowOff>0</xdr:rowOff>
    </xdr:from>
    <xdr:to>
      <xdr:col>3</xdr:col>
      <xdr:colOff>971550</xdr:colOff>
      <xdr:row>35</xdr:row>
      <xdr:rowOff>43143</xdr:rowOff>
    </xdr:to>
    <xdr:sp macro="" textlink="">
      <xdr:nvSpPr>
        <xdr:cNvPr id="18895" name="Text Box 3">
          <a:extLst>
            <a:ext uri="{FF2B5EF4-FFF2-40B4-BE49-F238E27FC236}">
              <a16:creationId xmlns:a16="http://schemas.microsoft.com/office/drawing/2014/main" id="{00000000-0008-0000-1900-0000CF490000}"/>
            </a:ext>
          </a:extLst>
        </xdr:cNvPr>
        <xdr:cNvSpPr txBox="1">
          <a:spLocks noChangeArrowheads="1"/>
        </xdr:cNvSpPr>
      </xdr:nvSpPr>
      <xdr:spPr bwMode="auto">
        <a:xfrm>
          <a:off x="3114675" y="6315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34"/>
  <dimension ref="B1:C55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127" customWidth="1"/>
  </cols>
  <sheetData>
    <row r="1" spans="2:3" ht="24" customHeight="1">
      <c r="B1" s="312" t="s">
        <v>590</v>
      </c>
    </row>
    <row r="2" spans="2:3" ht="8.25" customHeight="1">
      <c r="B2" s="312"/>
    </row>
    <row r="3" spans="2:3" ht="12.75" customHeight="1">
      <c r="B3" s="306" t="s">
        <v>463</v>
      </c>
    </row>
    <row r="4" spans="2:3" ht="4.5" customHeight="1">
      <c r="B4" s="312"/>
    </row>
    <row r="5" spans="2:3" s="315" customFormat="1" ht="18.75" customHeight="1">
      <c r="B5" s="316" t="s">
        <v>521</v>
      </c>
    </row>
    <row r="6" spans="2:3" s="315" customFormat="1" ht="5.25" customHeight="1">
      <c r="B6" s="316"/>
    </row>
    <row r="7" spans="2:3">
      <c r="B7" s="306" t="s">
        <v>640</v>
      </c>
      <c r="C7" s="314"/>
    </row>
    <row r="8" spans="2:3">
      <c r="B8" s="306" t="s">
        <v>639</v>
      </c>
      <c r="C8" s="314"/>
    </row>
    <row r="9" spans="2:3">
      <c r="B9" s="306" t="s">
        <v>638</v>
      </c>
      <c r="C9" s="314"/>
    </row>
    <row r="10" spans="2:3">
      <c r="B10" s="306" t="s">
        <v>637</v>
      </c>
      <c r="C10" s="314"/>
    </row>
    <row r="11" spans="2:3">
      <c r="B11" s="306" t="s">
        <v>522</v>
      </c>
      <c r="C11" s="314"/>
    </row>
    <row r="12" spans="2:3">
      <c r="B12" s="306" t="s">
        <v>523</v>
      </c>
      <c r="C12" s="314"/>
    </row>
    <row r="13" spans="2:3">
      <c r="B13" s="306" t="s">
        <v>524</v>
      </c>
      <c r="C13" s="314"/>
    </row>
    <row r="14" spans="2:3">
      <c r="B14" s="306" t="s">
        <v>525</v>
      </c>
      <c r="C14" s="314"/>
    </row>
    <row r="15" spans="2:3">
      <c r="B15" s="306" t="s">
        <v>526</v>
      </c>
      <c r="C15" s="314"/>
    </row>
    <row r="16" spans="2:3">
      <c r="B16" s="306" t="s">
        <v>527</v>
      </c>
      <c r="C16" s="314"/>
    </row>
    <row r="17" spans="2:3">
      <c r="B17" s="306" t="s">
        <v>528</v>
      </c>
      <c r="C17" s="314"/>
    </row>
    <row r="18" spans="2:3">
      <c r="B18" s="306" t="s">
        <v>529</v>
      </c>
      <c r="C18" s="314"/>
    </row>
    <row r="19" spans="2:3">
      <c r="B19" s="306" t="s">
        <v>530</v>
      </c>
      <c r="C19" s="314"/>
    </row>
    <row r="20" spans="2:3">
      <c r="B20" s="306" t="s">
        <v>531</v>
      </c>
      <c r="C20" s="314"/>
    </row>
    <row r="21" spans="2:3">
      <c r="B21" s="306" t="s">
        <v>532</v>
      </c>
      <c r="C21" s="314"/>
    </row>
    <row r="22" spans="2:3">
      <c r="B22" s="306" t="s">
        <v>565</v>
      </c>
      <c r="C22" s="314"/>
    </row>
    <row r="23" spans="2:3">
      <c r="B23" s="306" t="s">
        <v>533</v>
      </c>
      <c r="C23" s="314"/>
    </row>
    <row r="24" spans="2:3">
      <c r="B24" s="307"/>
    </row>
    <row r="25" spans="2:3" s="315" customFormat="1" ht="18.75" customHeight="1">
      <c r="B25" s="316" t="s">
        <v>534</v>
      </c>
    </row>
    <row r="26" spans="2:3" s="315" customFormat="1" ht="5.25" customHeight="1">
      <c r="B26" s="316"/>
    </row>
    <row r="27" spans="2:3" s="314" customFormat="1">
      <c r="B27" s="306" t="s">
        <v>535</v>
      </c>
    </row>
    <row r="28" spans="2:3" s="314" customFormat="1">
      <c r="B28" s="306" t="s">
        <v>536</v>
      </c>
    </row>
    <row r="29" spans="2:3" s="314" customFormat="1">
      <c r="B29" s="306" t="s">
        <v>537</v>
      </c>
    </row>
    <row r="30" spans="2:3" s="314" customFormat="1">
      <c r="B30" s="306" t="s">
        <v>538</v>
      </c>
    </row>
    <row r="31" spans="2:3" s="314" customFormat="1">
      <c r="B31" s="306" t="s">
        <v>539</v>
      </c>
    </row>
    <row r="32" spans="2:3" s="314" customFormat="1">
      <c r="B32" s="306" t="s">
        <v>616</v>
      </c>
    </row>
    <row r="33" spans="2:2">
      <c r="B33" s="310"/>
    </row>
    <row r="34" spans="2:2" s="315" customFormat="1" ht="18.75" customHeight="1">
      <c r="B34" s="317" t="s">
        <v>540</v>
      </c>
    </row>
    <row r="35" spans="2:2" s="315" customFormat="1" ht="5.25" customHeight="1">
      <c r="B35" s="317"/>
    </row>
    <row r="36" spans="2:2" s="314" customFormat="1">
      <c r="B36" s="306" t="s">
        <v>617</v>
      </c>
    </row>
    <row r="37" spans="2:2" s="314" customFormat="1">
      <c r="B37" s="306" t="s">
        <v>618</v>
      </c>
    </row>
    <row r="38" spans="2:2" s="314" customFormat="1">
      <c r="B38" s="306" t="s">
        <v>619</v>
      </c>
    </row>
    <row r="39" spans="2:2" s="314" customFormat="1">
      <c r="B39" s="306" t="s">
        <v>620</v>
      </c>
    </row>
    <row r="40" spans="2:2" s="314" customFormat="1">
      <c r="B40" s="306" t="s">
        <v>621</v>
      </c>
    </row>
    <row r="41" spans="2:2" s="314" customFormat="1">
      <c r="B41" s="306" t="s">
        <v>622</v>
      </c>
    </row>
    <row r="42" spans="2:2" s="314" customFormat="1">
      <c r="B42" s="306" t="s">
        <v>623</v>
      </c>
    </row>
    <row r="43" spans="2:2" s="314" customFormat="1">
      <c r="B43" s="306" t="s">
        <v>628</v>
      </c>
    </row>
    <row r="44" spans="2:2" s="314" customFormat="1">
      <c r="B44" s="306" t="s">
        <v>557</v>
      </c>
    </row>
    <row r="45" spans="2:2" s="314" customFormat="1">
      <c r="B45" s="313"/>
    </row>
    <row r="46" spans="2:2" s="315" customFormat="1" ht="18.75" customHeight="1">
      <c r="B46" s="316" t="s">
        <v>541</v>
      </c>
    </row>
    <row r="47" spans="2:2" s="315" customFormat="1" ht="5.25" customHeight="1">
      <c r="B47" s="316"/>
    </row>
    <row r="48" spans="2:2" s="314" customFormat="1">
      <c r="B48" s="306" t="s">
        <v>625</v>
      </c>
    </row>
    <row r="49" spans="2:2" s="314" customFormat="1">
      <c r="B49" s="306" t="s">
        <v>626</v>
      </c>
    </row>
    <row r="50" spans="2:2" s="314" customFormat="1">
      <c r="B50" s="306" t="s">
        <v>627</v>
      </c>
    </row>
    <row r="51" spans="2:2">
      <c r="B51" s="306"/>
    </row>
    <row r="52" spans="2:2" s="315" customFormat="1" ht="18.75" customHeight="1">
      <c r="B52" s="316" t="s">
        <v>542</v>
      </c>
    </row>
    <row r="53" spans="2:2" s="315" customFormat="1" ht="5.25" customHeight="1">
      <c r="B53" s="316"/>
    </row>
    <row r="54" spans="2:2" s="314" customFormat="1">
      <c r="B54" s="306" t="s">
        <v>543</v>
      </c>
    </row>
    <row r="55" spans="2:2">
      <c r="B55" s="306" t="s">
        <v>633</v>
      </c>
    </row>
  </sheetData>
  <phoneticPr fontId="68" type="noConversion"/>
  <hyperlinks>
    <hyperlink ref="B7" location="I.1!A1" display="I.1 - Utilização das terras, efetivos animais e máquinas agrícolas - 2009/2013" xr:uid="{00000000-0004-0000-0000-000000000000}"/>
    <hyperlink ref="B8" location="I.2!A1" display="I.2 - Explorações por natureza jurídica do produtor, classes de UTA, dimensão económica e orientação técnico-económica (OTE) - 2009/2013" xr:uid="{00000000-0004-0000-0000-000001000000}"/>
    <hyperlink ref="B9" location="I.3.!A1" display="I.3 - População agrícola familiar e produtores agrícolas na RAM - 2009/2013" xr:uid="{00000000-0004-0000-0000-000002000000}"/>
    <hyperlink ref="B10" location="I.4.!A1" display="I.4 - Mão-de-obra agrícola não familiar e unidades de trabalho-ano (UTA) nas explorações agrícolas da RAM - 2009/2013" xr:uid="{00000000-0004-0000-0000-000003000000}"/>
    <hyperlink ref="B11" location="I.5.!A1" display="I.5 - Estimativa da área e produção de algumas culturas temporárias " xr:uid="{00000000-0004-0000-0000-000004000000}"/>
    <hyperlink ref="B12" location="I.6.!A1" display="I.6 - Estimativa da área e produção de algumas culturas permanentes" xr:uid="{00000000-0004-0000-0000-000005000000}"/>
    <hyperlink ref="B13" location="I.7.!A1" display="I.7 - Venda de plantas hortícolas e aromáticas em modo de produção convencional por viveiristas regionais" xr:uid="{00000000-0004-0000-0000-000006000000}"/>
    <hyperlink ref="B14" location="I.8.!A1" display="I.8 - Espécies de permanentes vendidas por viveiristas regionais" xr:uid="{00000000-0004-0000-0000-000007000000}"/>
    <hyperlink ref="B15" location="'I.9. '!A1" display="I.9 - Venda de plantas ornamentais por viveiristas regionais" xr:uid="{00000000-0004-0000-0000-000008000000}"/>
    <hyperlink ref="B16" location="I.10.!A1" display="I.10 - Produtores e áreas em modo de produção biológico (MPB)" xr:uid="{00000000-0004-0000-0000-000009000000}"/>
    <hyperlink ref="B17" location="I.11.!A1" display="I.11 - Comercialização de banana, por categoria e mês" xr:uid="{00000000-0004-0000-0000-00000A000000}"/>
    <hyperlink ref="B18" location="I.12.!A1" display="I.12 - Produção de uvas de castas Vitis Vinifera" xr:uid="{00000000-0004-0000-0000-00000B000000}"/>
    <hyperlink ref="B19" location="I.13.!A1" display="I.13 - Produção de vinho (sem álcool vínico), por ano de vindima" xr:uid="{00000000-0004-0000-0000-00000C000000}"/>
    <hyperlink ref="B20" location="I.14.!A1" display="I.14 - Algumas produções regionais agrícolas e agro-industriais" xr:uid="{00000000-0004-0000-0000-00000D000000}"/>
    <hyperlink ref="B21" location="I.15.!A1" display="I.15 - Estimativa anual dos principais grupos de efetivos animais" xr:uid="{00000000-0004-0000-0000-00000E000000}"/>
    <hyperlink ref="B22" location="I.16.!A1" display="I.16 - Produção de ovos e abate de frango e coelhos" xr:uid="{00000000-0004-0000-0000-00000F000000}"/>
    <hyperlink ref="B23" location="I.17.!A1" display="I.17 - Reses abatidas e aprovadas para consumo, segundo as principais espécies" xr:uid="{00000000-0004-0000-0000-000010000000}"/>
    <hyperlink ref="B27" location="II.1!A1" display="II.1 - Embarcações licenciadas por segmento de pesca " xr:uid="{00000000-0004-0000-0000-000011000000}"/>
    <hyperlink ref="B28" location="II.2!A1" display="II.2 - Pescadores matriculados em 31-XII, por segmento de pesca" xr:uid="{00000000-0004-0000-0000-000012000000}"/>
    <hyperlink ref="B29" location="II.3!A1" display="II.3 - Licenças de pesca emitidas por tipo de arte" xr:uid="{00000000-0004-0000-0000-000013000000}"/>
    <hyperlink ref="B30" location="II.4!A1" display="II.4 - Pesca descarregada " xr:uid="{00000000-0004-0000-0000-000014000000}"/>
    <hyperlink ref="B31" location="II.5!A1" display="II.5 - Pesca descarregada por espécie e mês" xr:uid="{00000000-0004-0000-0000-000015000000}"/>
    <hyperlink ref="B36" location="III.1!A1" display="III.1 - Principais agregados das contas económicas da agricultura regionais (1995 - 2015Po)" xr:uid="{00000000-0004-0000-0000-000016000000}"/>
    <hyperlink ref="B37" location="III.2!A1" display="III.2 - Produção por tipo de bens e serviços (1995 - 2015Po)" xr:uid="{00000000-0004-0000-0000-000017000000}"/>
    <hyperlink ref="B38" location="III.3!A1" display="III.3 - Produção animal (1995 - 2015Po)" xr:uid="{00000000-0004-0000-0000-000018000000}"/>
    <hyperlink ref="B39" location="III.4!A1" display="III.4 - Produção vegetal por tipo de bens (1995 - 2015Po)" xr:uid="{00000000-0004-0000-0000-000019000000}"/>
    <hyperlink ref="B40" location="III.5!A1" display="III.5 - Consumo intermédio por tipo de bens e serviços  (1995 - 2015Po)" xr:uid="{00000000-0004-0000-0000-00001A000000}"/>
    <hyperlink ref="B41" location="III.6!A1" display="III.6 - Formação bruta de capital fixo (1995 - 2015Po)" xr:uid="{00000000-0004-0000-0000-00001B000000}"/>
    <hyperlink ref="B42" location="III.7!A1" display="III.7 - Transferências de capital (1995 - 2015Po)" xr:uid="{00000000-0004-0000-0000-00001C000000}"/>
    <hyperlink ref="B43" location="III.8!A1" display="III.8 - Volume de mão-de-obra (1995 - 2015Po)" xr:uid="{00000000-0004-0000-0000-00001D000000}"/>
    <hyperlink ref="B44" location="III.9!A1" display="III.9 - Principais exportações de produtos Agrícolas" xr:uid="{00000000-0004-0000-0000-00001E000000}"/>
    <hyperlink ref="B48" location="IV.1!A1" display="IV.1 - Índice de preços, no produtor, de produtos agrícolas (2011 - 2016)" xr:uid="{00000000-0004-0000-0000-00001F000000}"/>
    <hyperlink ref="B54" location="V.1!A1" display="V.1 - Superfície florestal da R. A. da Madeira " xr:uid="{00000000-0004-0000-0000-000020000000}"/>
    <hyperlink ref="B3" location="'Sinais Convencionais'!B1" display="Sinais Convencionais" xr:uid="{00000000-0004-0000-0000-000021000000}"/>
    <hyperlink ref="B49" location="IV.2!A1" display="IV.2 - Índice de preços, no produtor, dos meios de produção de consumo corrente (2011 - 2016)" xr:uid="{00000000-0004-0000-0000-000022000000}"/>
    <hyperlink ref="B50" location="IV.3!A1" display="IV.3 - Preços dos produtos agrícolas no produtor (2010 - 2016)" xr:uid="{00000000-0004-0000-0000-000023000000}"/>
    <hyperlink ref="B32" location="II.6!A1" display="II.6 Produção e Vendas Resultantes da Atividade de Aquicultura por Mercados" xr:uid="{00000000-0004-0000-0000-000024000000}"/>
    <hyperlink ref="B55" location="V.2!A1" display="V.2 - Superfície florestal da R. A. da Madeira " xr:uid="{C02BC63D-2E04-426D-AE35-C713727C940D}"/>
  </hyperlinks>
  <printOptions horizontalCentered="1"/>
  <pageMargins left="0.27559055118110237" right="0.27559055118110237" top="0.6692913385826772" bottom="0.27559055118110237" header="0" footer="0"/>
  <pageSetup paperSize="9" scale="87" orientation="portrait" horizontalDpi="4294967294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8">
    <pageSetUpPr fitToPage="1"/>
  </sheetPr>
  <dimension ref="B1:K28"/>
  <sheetViews>
    <sheetView showGridLines="0" zoomScaleNormal="100" workbookViewId="0">
      <pane xSplit="5" ySplit="5" topLeftCell="F6" activePane="bottomRight" state="frozen"/>
      <selection activeCell="G2" sqref="G2"/>
      <selection pane="topRight" activeCell="G2" sqref="G2"/>
      <selection pane="bottomLeft" activeCell="G2" sqref="G2"/>
      <selection pane="bottomRight" activeCell="I2" sqref="I2"/>
    </sheetView>
  </sheetViews>
  <sheetFormatPr defaultRowHeight="11.25"/>
  <cols>
    <col min="1" max="1" width="6.7109375" style="15" customWidth="1"/>
    <col min="2" max="2" width="4.5703125" style="15" customWidth="1"/>
    <col min="3" max="3" width="16.28515625" style="15" customWidth="1"/>
    <col min="4" max="4" width="14.5703125" style="15" customWidth="1"/>
    <col min="5" max="5" width="11.28515625" style="15" customWidth="1"/>
    <col min="6" max="7" width="23.7109375" style="15" customWidth="1"/>
    <col min="8" max="8" width="6.7109375" style="15" customWidth="1"/>
    <col min="9" max="9" width="14.5703125" style="15" bestFit="1" customWidth="1"/>
    <col min="10" max="16384" width="9.140625" style="15"/>
  </cols>
  <sheetData>
    <row r="1" spans="2:9" ht="21" customHeight="1">
      <c r="B1" s="698" t="s">
        <v>546</v>
      </c>
      <c r="C1" s="698"/>
      <c r="D1" s="698"/>
      <c r="E1" s="698"/>
      <c r="F1" s="698"/>
      <c r="G1" s="698"/>
    </row>
    <row r="2" spans="2:9" ht="21" customHeight="1">
      <c r="B2" s="159"/>
      <c r="C2" s="159"/>
      <c r="D2" s="159"/>
      <c r="E2" s="159"/>
      <c r="I2" s="531" t="s">
        <v>412</v>
      </c>
    </row>
    <row r="3" spans="2:9" ht="12.75" customHeight="1">
      <c r="B3" s="27" t="s">
        <v>232</v>
      </c>
      <c r="C3" s="157"/>
      <c r="D3" s="157"/>
      <c r="E3" s="157"/>
      <c r="G3" s="130" t="s">
        <v>243</v>
      </c>
    </row>
    <row r="4" spans="2:9" ht="21" customHeight="1">
      <c r="B4" s="705" t="s">
        <v>74</v>
      </c>
      <c r="C4" s="706"/>
      <c r="D4" s="706"/>
      <c r="E4" s="706"/>
      <c r="F4" s="706" t="s">
        <v>103</v>
      </c>
      <c r="G4" s="710"/>
    </row>
    <row r="5" spans="2:9" ht="21" customHeight="1">
      <c r="B5" s="707"/>
      <c r="C5" s="708"/>
      <c r="D5" s="708"/>
      <c r="E5" s="708"/>
      <c r="F5" s="389">
        <v>2019</v>
      </c>
      <c r="G5" s="390">
        <v>2020</v>
      </c>
    </row>
    <row r="6" spans="2:9" ht="9" customHeight="1">
      <c r="B6" s="367"/>
      <c r="C6" s="367"/>
      <c r="D6" s="367"/>
      <c r="E6" s="367"/>
      <c r="F6" s="367"/>
      <c r="G6" s="367"/>
    </row>
    <row r="7" spans="2:9" ht="16.5" customHeight="1">
      <c r="B7" s="328" t="s">
        <v>80</v>
      </c>
      <c r="C7" s="61"/>
      <c r="D7" s="61"/>
      <c r="E7" s="61"/>
      <c r="F7" s="622">
        <v>346</v>
      </c>
      <c r="G7" s="623">
        <v>1708</v>
      </c>
    </row>
    <row r="8" spans="2:9" ht="16.5" customHeight="1">
      <c r="B8" s="328" t="s">
        <v>112</v>
      </c>
      <c r="C8" s="61"/>
      <c r="D8" s="61"/>
      <c r="E8" s="61"/>
      <c r="F8" s="622">
        <v>23</v>
      </c>
      <c r="G8" s="623">
        <v>262</v>
      </c>
    </row>
    <row r="9" spans="2:9" ht="16.5" customHeight="1">
      <c r="B9" s="328" t="s">
        <v>81</v>
      </c>
      <c r="C9" s="61"/>
      <c r="D9" s="61"/>
      <c r="E9" s="61"/>
      <c r="F9" s="622">
        <v>481</v>
      </c>
      <c r="G9" s="623">
        <v>265</v>
      </c>
    </row>
    <row r="10" spans="2:9" ht="16.5" customHeight="1">
      <c r="B10" s="328" t="s">
        <v>82</v>
      </c>
      <c r="C10" s="61"/>
      <c r="D10" s="61"/>
      <c r="E10" s="61"/>
      <c r="F10" s="622">
        <v>1739</v>
      </c>
      <c r="G10" s="623">
        <v>4214</v>
      </c>
    </row>
    <row r="11" spans="2:9" ht="16.5" customHeight="1">
      <c r="B11" s="328" t="s">
        <v>83</v>
      </c>
      <c r="C11" s="61"/>
      <c r="D11" s="61"/>
      <c r="E11" s="61"/>
      <c r="F11" s="622">
        <v>324</v>
      </c>
      <c r="G11" s="623">
        <v>351</v>
      </c>
    </row>
    <row r="12" spans="2:9" ht="16.5" customHeight="1">
      <c r="B12" s="328" t="s">
        <v>84</v>
      </c>
      <c r="C12" s="61"/>
      <c r="D12" s="61"/>
      <c r="E12" s="61"/>
      <c r="F12" s="622">
        <v>16124</v>
      </c>
      <c r="G12" s="623">
        <v>10000</v>
      </c>
    </row>
    <row r="13" spans="2:9" ht="16.5" customHeight="1">
      <c r="B13" s="328" t="s">
        <v>85</v>
      </c>
      <c r="C13" s="61"/>
      <c r="D13" s="61"/>
      <c r="E13" s="61"/>
      <c r="F13" s="622">
        <v>463</v>
      </c>
      <c r="G13" s="623">
        <v>237</v>
      </c>
    </row>
    <row r="14" spans="2:9" ht="16.5" customHeight="1">
      <c r="B14" s="328" t="s">
        <v>201</v>
      </c>
      <c r="C14" s="61"/>
      <c r="D14" s="61"/>
      <c r="E14" s="61"/>
      <c r="F14" s="622">
        <v>399</v>
      </c>
      <c r="G14" s="623">
        <v>594</v>
      </c>
    </row>
    <row r="15" spans="2:9" ht="16.5" customHeight="1">
      <c r="B15" s="328" t="s">
        <v>458</v>
      </c>
      <c r="C15" s="61"/>
      <c r="D15" s="61"/>
      <c r="E15" s="61"/>
      <c r="F15" s="622">
        <v>2308</v>
      </c>
      <c r="G15" s="623">
        <v>1531</v>
      </c>
    </row>
    <row r="16" spans="2:9" ht="16.5" customHeight="1">
      <c r="B16" s="328" t="s">
        <v>86</v>
      </c>
      <c r="C16" s="61"/>
      <c r="D16" s="61"/>
      <c r="E16" s="61"/>
      <c r="F16" s="622">
        <v>2305</v>
      </c>
      <c r="G16" s="623">
        <v>3026</v>
      </c>
    </row>
    <row r="17" spans="2:11" ht="16.5" customHeight="1">
      <c r="B17" s="328" t="s">
        <v>87</v>
      </c>
      <c r="C17" s="61"/>
      <c r="D17" s="61"/>
      <c r="E17" s="61"/>
      <c r="F17" s="622">
        <v>3554</v>
      </c>
      <c r="G17" s="623">
        <v>3644</v>
      </c>
    </row>
    <row r="18" spans="2:11" ht="16.5" customHeight="1">
      <c r="B18" s="328" t="s">
        <v>459</v>
      </c>
      <c r="C18" s="61"/>
      <c r="D18" s="61"/>
      <c r="E18" s="61"/>
      <c r="F18" s="622">
        <v>501</v>
      </c>
      <c r="G18" s="623">
        <v>348</v>
      </c>
    </row>
    <row r="19" spans="2:11" s="330" customFormat="1" ht="16.5" customHeight="1">
      <c r="B19" s="328" t="s">
        <v>88</v>
      </c>
      <c r="C19" s="328"/>
      <c r="D19" s="328"/>
      <c r="E19" s="328"/>
      <c r="F19" s="622">
        <v>620</v>
      </c>
      <c r="G19" s="623">
        <v>548</v>
      </c>
    </row>
    <row r="20" spans="2:11" ht="16.5" customHeight="1">
      <c r="B20" s="328" t="s">
        <v>89</v>
      </c>
      <c r="C20" s="61"/>
      <c r="D20" s="61"/>
      <c r="E20" s="61"/>
      <c r="F20" s="623">
        <v>5125</v>
      </c>
      <c r="G20" s="623">
        <v>9315</v>
      </c>
    </row>
    <row r="21" spans="2:11" ht="9" customHeight="1">
      <c r="B21" s="328"/>
      <c r="C21" s="61"/>
      <c r="D21" s="61"/>
      <c r="E21" s="61"/>
      <c r="F21" s="329"/>
      <c r="G21" s="329"/>
    </row>
    <row r="22" spans="2:11" ht="3" customHeight="1">
      <c r="B22" s="365"/>
      <c r="C22" s="365"/>
      <c r="D22" s="365"/>
      <c r="E22" s="365"/>
      <c r="F22" s="392"/>
      <c r="G22" s="392"/>
    </row>
    <row r="23" spans="2:11" ht="9" customHeight="1"/>
    <row r="24" spans="2:11" ht="12.75" customHeight="1">
      <c r="B24" s="686" t="s">
        <v>510</v>
      </c>
      <c r="C24" s="686"/>
      <c r="D24" s="686"/>
      <c r="E24" s="686"/>
      <c r="F24" s="686"/>
      <c r="G24" s="686"/>
      <c r="J24" s="331"/>
      <c r="K24" s="331"/>
    </row>
    <row r="25" spans="2:11" ht="12.75" customHeight="1">
      <c r="B25" s="709" t="s">
        <v>570</v>
      </c>
      <c r="C25" s="709"/>
      <c r="D25" s="709"/>
      <c r="E25" s="709"/>
      <c r="F25" s="709"/>
      <c r="G25" s="709"/>
      <c r="J25" s="330"/>
      <c r="K25" s="330"/>
    </row>
    <row r="26" spans="2:11">
      <c r="B26" s="163"/>
      <c r="C26" s="712"/>
      <c r="D26" s="712"/>
      <c r="E26" s="712"/>
    </row>
    <row r="28" spans="2:11">
      <c r="B28" s="562"/>
      <c r="C28" s="149"/>
      <c r="D28" s="149"/>
      <c r="E28" s="149"/>
    </row>
  </sheetData>
  <mergeCells count="6">
    <mergeCell ref="C26:E26"/>
    <mergeCell ref="B4:E5"/>
    <mergeCell ref="F4:G4"/>
    <mergeCell ref="B1:G1"/>
    <mergeCell ref="B25:G25"/>
    <mergeCell ref="B24:G24"/>
  </mergeCells>
  <phoneticPr fontId="6" type="noConversion"/>
  <hyperlinks>
    <hyperlink ref="I2" location="Indice!A1" tooltip="(voltar ao índice)" display="Indice!A1" xr:uid="{00000000-0004-0000-09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9">
    <pageSetUpPr fitToPage="1"/>
  </sheetPr>
  <dimension ref="B1:Q70"/>
  <sheetViews>
    <sheetView showGridLines="0" zoomScaleNormal="100" workbookViewId="0">
      <pane xSplit="3" ySplit="5" topLeftCell="D6" activePane="bottomRight" state="frozen"/>
      <selection activeCell="J23" sqref="J23"/>
      <selection pane="topRight" activeCell="J23" sqref="J23"/>
      <selection pane="bottomLeft" activeCell="J23" sqref="J23"/>
      <selection pane="bottomRight" activeCell="I2" sqref="I2"/>
    </sheetView>
  </sheetViews>
  <sheetFormatPr defaultRowHeight="11.25"/>
  <cols>
    <col min="1" max="1" width="6.7109375" style="15" customWidth="1"/>
    <col min="2" max="2" width="6.28515625" style="15" customWidth="1"/>
    <col min="3" max="3" width="43.140625" style="15" customWidth="1"/>
    <col min="4" max="7" width="12.7109375" style="15" customWidth="1"/>
    <col min="8" max="8" width="6.7109375" style="15" customWidth="1"/>
    <col min="9" max="9" width="14.5703125" style="15" bestFit="1" customWidth="1"/>
    <col min="10" max="16384" width="9.140625" style="15"/>
  </cols>
  <sheetData>
    <row r="1" spans="2:17" ht="21" customHeight="1">
      <c r="B1" s="698" t="s">
        <v>547</v>
      </c>
      <c r="C1" s="698"/>
      <c r="D1" s="698"/>
      <c r="E1" s="698"/>
      <c r="F1" s="698"/>
      <c r="G1" s="698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2:17" ht="21" customHeight="1">
      <c r="B2" s="235"/>
      <c r="C2" s="235"/>
      <c r="D2" s="560"/>
      <c r="E2" s="560"/>
      <c r="F2" s="235"/>
      <c r="G2" s="235"/>
      <c r="H2" s="160"/>
      <c r="I2" s="531" t="s">
        <v>412</v>
      </c>
      <c r="J2" s="160"/>
      <c r="K2" s="160"/>
      <c r="L2" s="160"/>
      <c r="M2" s="160"/>
      <c r="N2" s="160"/>
      <c r="O2" s="160"/>
      <c r="P2" s="160"/>
      <c r="Q2" s="160"/>
    </row>
    <row r="3" spans="2:17" ht="13.5" customHeight="1">
      <c r="B3" s="27" t="s">
        <v>232</v>
      </c>
      <c r="C3" s="157"/>
      <c r="E3" s="561"/>
      <c r="G3" s="130" t="s">
        <v>243</v>
      </c>
      <c r="H3" s="160"/>
      <c r="I3" s="160"/>
      <c r="J3" s="160"/>
      <c r="K3" s="160"/>
      <c r="L3" s="160"/>
      <c r="M3" s="160"/>
      <c r="N3" s="160"/>
      <c r="O3" s="160"/>
      <c r="P3" s="160"/>
    </row>
    <row r="4" spans="2:17" ht="18" customHeight="1">
      <c r="B4" s="705" t="s">
        <v>315</v>
      </c>
      <c r="C4" s="706"/>
      <c r="D4" s="710" t="s">
        <v>103</v>
      </c>
      <c r="E4" s="714"/>
      <c r="F4" s="714"/>
      <c r="G4" s="714"/>
      <c r="H4" s="160"/>
      <c r="I4" s="160"/>
      <c r="J4" s="160"/>
      <c r="K4" s="160"/>
      <c r="L4" s="160"/>
      <c r="M4" s="160"/>
    </row>
    <row r="5" spans="2:17" ht="18" customHeight="1">
      <c r="B5" s="707"/>
      <c r="C5" s="708"/>
      <c r="D5" s="708">
        <v>2019</v>
      </c>
      <c r="E5" s="713"/>
      <c r="F5" s="708">
        <v>2020</v>
      </c>
      <c r="G5" s="713"/>
    </row>
    <row r="6" spans="2:17" ht="9" customHeight="1">
      <c r="B6" s="378"/>
      <c r="C6" s="378"/>
      <c r="D6" s="378"/>
      <c r="E6" s="378"/>
      <c r="F6" s="378"/>
    </row>
    <row r="7" spans="2:17" ht="18" customHeight="1">
      <c r="B7" s="64" t="s">
        <v>464</v>
      </c>
      <c r="E7" s="624">
        <v>4600</v>
      </c>
      <c r="F7" s="155"/>
      <c r="G7" s="624">
        <v>4400</v>
      </c>
    </row>
    <row r="8" spans="2:17" ht="18" customHeight="1">
      <c r="B8" s="64" t="s">
        <v>320</v>
      </c>
      <c r="C8" s="330"/>
      <c r="E8" s="624">
        <v>13546</v>
      </c>
      <c r="F8" s="332"/>
      <c r="G8" s="624">
        <v>5200</v>
      </c>
    </row>
    <row r="9" spans="2:17" ht="18" customHeight="1">
      <c r="B9" s="64" t="s">
        <v>594</v>
      </c>
      <c r="C9" s="330"/>
      <c r="E9" s="624">
        <v>56350</v>
      </c>
      <c r="F9" s="332"/>
      <c r="G9" s="624">
        <v>60150</v>
      </c>
    </row>
    <row r="10" spans="2:17" s="163" customFormat="1" ht="18" customHeight="1">
      <c r="B10" s="64" t="s">
        <v>465</v>
      </c>
      <c r="C10" s="15"/>
      <c r="E10" s="624">
        <v>5000</v>
      </c>
      <c r="F10" s="155"/>
      <c r="G10" s="624">
        <v>1000</v>
      </c>
    </row>
    <row r="11" spans="2:17" ht="18" customHeight="1">
      <c r="B11" s="64" t="s">
        <v>466</v>
      </c>
      <c r="E11" s="624">
        <v>26930</v>
      </c>
      <c r="F11" s="155"/>
      <c r="G11" s="624">
        <v>27130</v>
      </c>
    </row>
    <row r="12" spans="2:17" ht="18" customHeight="1">
      <c r="B12" s="64" t="s">
        <v>467</v>
      </c>
      <c r="E12" s="624">
        <v>16620</v>
      </c>
      <c r="F12" s="155"/>
      <c r="G12" s="624">
        <v>14500</v>
      </c>
    </row>
    <row r="13" spans="2:17" ht="18" customHeight="1">
      <c r="B13" s="64" t="s">
        <v>468</v>
      </c>
      <c r="E13" s="624">
        <v>5010</v>
      </c>
      <c r="F13" s="155"/>
      <c r="G13" s="624">
        <v>1010</v>
      </c>
    </row>
    <row r="14" spans="2:17" ht="18" customHeight="1">
      <c r="B14" s="64" t="s">
        <v>411</v>
      </c>
      <c r="E14" s="624">
        <v>27640</v>
      </c>
      <c r="F14" s="155"/>
      <c r="G14" s="624">
        <v>27100</v>
      </c>
    </row>
    <row r="15" spans="2:17" ht="18" customHeight="1">
      <c r="B15" s="64" t="s">
        <v>469</v>
      </c>
      <c r="E15" s="624">
        <v>1470</v>
      </c>
      <c r="F15" s="155"/>
      <c r="G15" s="624">
        <v>1000</v>
      </c>
    </row>
    <row r="16" spans="2:17" ht="18" customHeight="1">
      <c r="B16" s="61" t="s">
        <v>470</v>
      </c>
      <c r="E16" s="624">
        <v>1000</v>
      </c>
      <c r="F16" s="155"/>
      <c r="G16" s="624">
        <v>1000</v>
      </c>
    </row>
    <row r="17" spans="2:7" ht="18" customHeight="1">
      <c r="B17" s="61" t="s">
        <v>471</v>
      </c>
      <c r="E17" s="624">
        <v>28500</v>
      </c>
      <c r="F17" s="155"/>
      <c r="G17" s="624">
        <v>27500</v>
      </c>
    </row>
    <row r="18" spans="2:7" ht="18" customHeight="1">
      <c r="B18" s="61" t="s">
        <v>319</v>
      </c>
      <c r="C18" s="22"/>
      <c r="E18" s="625">
        <v>136966</v>
      </c>
      <c r="F18" s="155"/>
      <c r="G18" s="625">
        <v>99738</v>
      </c>
    </row>
    <row r="19" spans="2:7" ht="9" customHeight="1">
      <c r="B19" s="61"/>
      <c r="C19" s="22"/>
      <c r="D19" s="155"/>
      <c r="F19" s="155"/>
      <c r="G19" s="155"/>
    </row>
    <row r="20" spans="2:7" ht="3" customHeight="1">
      <c r="B20" s="365"/>
      <c r="C20" s="394"/>
      <c r="D20" s="391"/>
      <c r="E20" s="391"/>
      <c r="F20" s="391"/>
      <c r="G20" s="391"/>
    </row>
    <row r="21" spans="2:7" ht="9" customHeight="1">
      <c r="B21" s="61"/>
      <c r="C21" s="22"/>
      <c r="D21" s="155"/>
      <c r="E21" s="155"/>
      <c r="F21" s="155"/>
      <c r="G21" s="155"/>
    </row>
    <row r="22" spans="2:7" ht="12.75" customHeight="1">
      <c r="B22" s="686" t="s">
        <v>512</v>
      </c>
      <c r="C22" s="686"/>
      <c r="D22" s="686"/>
      <c r="E22" s="686"/>
      <c r="F22" s="686"/>
      <c r="G22" s="686"/>
    </row>
    <row r="23" spans="2:7" ht="12.75" customHeight="1">
      <c r="B23" s="709" t="s">
        <v>569</v>
      </c>
      <c r="C23" s="709"/>
      <c r="D23" s="709"/>
      <c r="E23" s="709"/>
      <c r="F23" s="709"/>
      <c r="G23" s="709"/>
    </row>
    <row r="24" spans="2:7" ht="14.25" customHeight="1">
      <c r="B24" s="158"/>
      <c r="C24" s="149"/>
    </row>
    <row r="25" spans="2:7" ht="14.25" customHeight="1"/>
    <row r="26" spans="2:7" ht="14.25" customHeight="1"/>
    <row r="27" spans="2:7" ht="14.25" customHeight="1"/>
    <row r="28" spans="2:7" ht="14.25" customHeight="1">
      <c r="D28" s="162"/>
      <c r="F28" s="162"/>
    </row>
    <row r="29" spans="2:7" ht="14.25" customHeight="1">
      <c r="D29" s="162"/>
      <c r="F29" s="162"/>
    </row>
    <row r="30" spans="2:7" ht="14.25" customHeight="1">
      <c r="D30" s="162"/>
      <c r="F30" s="162"/>
    </row>
    <row r="31" spans="2:7" ht="14.25" customHeight="1"/>
    <row r="32" spans="2:7" ht="14.25" customHeight="1"/>
    <row r="33" spans="9:9" ht="14.25" customHeight="1"/>
    <row r="34" spans="9:9" ht="14.25" customHeight="1"/>
    <row r="35" spans="9:9" ht="14.25" customHeight="1"/>
    <row r="36" spans="9:9" ht="14.25" customHeight="1"/>
    <row r="37" spans="9:9" ht="14.25" customHeight="1"/>
    <row r="38" spans="9:9" ht="14.25" customHeight="1"/>
    <row r="39" spans="9:9" ht="14.25" customHeight="1"/>
    <row r="40" spans="9:9" ht="14.25" customHeight="1"/>
    <row r="41" spans="9:9" ht="14.25" customHeight="1"/>
    <row r="42" spans="9:9" ht="14.25" customHeight="1"/>
    <row r="43" spans="9:9" ht="14.25" customHeight="1">
      <c r="I43" s="162"/>
    </row>
    <row r="44" spans="9:9" ht="21" customHeight="1"/>
    <row r="45" spans="9:9" ht="12.75" customHeight="1"/>
    <row r="69" spans="2:3">
      <c r="B69" s="127"/>
      <c r="C69" s="127"/>
    </row>
    <row r="70" spans="2:3">
      <c r="B70" s="14"/>
      <c r="C70" s="14"/>
    </row>
  </sheetData>
  <mergeCells count="7">
    <mergeCell ref="B4:C5"/>
    <mergeCell ref="B1:G1"/>
    <mergeCell ref="B22:G22"/>
    <mergeCell ref="B23:G23"/>
    <mergeCell ref="F5:G5"/>
    <mergeCell ref="D5:E5"/>
    <mergeCell ref="D4:G4"/>
  </mergeCells>
  <phoneticPr fontId="6" type="noConversion"/>
  <hyperlinks>
    <hyperlink ref="I2" location="Indice!A1" tooltip="(voltar ao índice)" display="Indice!A1" xr:uid="{00000000-0004-0000-0A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  <rowBreaks count="1" manualBreakCount="1">
    <brk id="22" min="1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0">
    <pageSetUpPr fitToPage="1"/>
  </sheetPr>
  <dimension ref="B1:K35"/>
  <sheetViews>
    <sheetView showGridLines="0" zoomScaleNormal="100" workbookViewId="0">
      <pane xSplit="3" ySplit="7" topLeftCell="D8" activePane="bottomRight" state="frozen"/>
      <selection activeCell="B23" sqref="B23:L23"/>
      <selection pane="topRight" activeCell="B23" sqref="B23:L23"/>
      <selection pane="bottomLeft" activeCell="B23" sqref="B23:L23"/>
      <selection pane="bottomRight" activeCell="K3" sqref="K3"/>
    </sheetView>
  </sheetViews>
  <sheetFormatPr defaultRowHeight="11.25"/>
  <cols>
    <col min="1" max="1" width="6.7109375" style="28" customWidth="1"/>
    <col min="2" max="2" width="9.140625" style="28"/>
    <col min="3" max="3" width="13" style="28" customWidth="1"/>
    <col min="4" max="9" width="13.42578125" style="28" customWidth="1"/>
    <col min="10" max="10" width="6.7109375" style="28" customWidth="1"/>
    <col min="11" max="11" width="14.5703125" style="28" bestFit="1" customWidth="1"/>
    <col min="12" max="16384" width="9.140625" style="28"/>
  </cols>
  <sheetData>
    <row r="1" spans="2:11" ht="10.5" customHeight="1">
      <c r="B1" s="698" t="s">
        <v>527</v>
      </c>
      <c r="C1" s="715"/>
      <c r="D1" s="715"/>
      <c r="E1" s="715"/>
      <c r="F1" s="715"/>
      <c r="G1" s="715"/>
      <c r="H1" s="715"/>
      <c r="I1" s="715"/>
    </row>
    <row r="2" spans="2:11" ht="10.5" customHeight="1">
      <c r="B2" s="715"/>
      <c r="C2" s="715"/>
      <c r="D2" s="715"/>
      <c r="E2" s="715"/>
      <c r="F2" s="715"/>
      <c r="G2" s="715"/>
      <c r="H2" s="715"/>
      <c r="I2" s="715"/>
    </row>
    <row r="3" spans="2:11" ht="21" customHeight="1">
      <c r="K3" s="531" t="s">
        <v>412</v>
      </c>
    </row>
    <row r="4" spans="2:11">
      <c r="B4" s="165" t="s">
        <v>232</v>
      </c>
      <c r="I4" s="167">
        <v>2020</v>
      </c>
    </row>
    <row r="5" spans="2:11" ht="21" customHeight="1">
      <c r="B5" s="705" t="s">
        <v>242</v>
      </c>
      <c r="C5" s="706"/>
      <c r="D5" s="706" t="s">
        <v>263</v>
      </c>
      <c r="E5" s="706"/>
      <c r="F5" s="706" t="s">
        <v>264</v>
      </c>
      <c r="G5" s="706"/>
      <c r="H5" s="706" t="s">
        <v>14</v>
      </c>
      <c r="I5" s="710"/>
    </row>
    <row r="6" spans="2:11" ht="21" customHeight="1">
      <c r="B6" s="699"/>
      <c r="C6" s="716"/>
      <c r="D6" s="395" t="s">
        <v>235</v>
      </c>
      <c r="E6" s="395" t="s">
        <v>238</v>
      </c>
      <c r="F6" s="395" t="s">
        <v>235</v>
      </c>
      <c r="G6" s="395" t="s">
        <v>238</v>
      </c>
      <c r="H6" s="395" t="s">
        <v>235</v>
      </c>
      <c r="I6" s="396" t="s">
        <v>238</v>
      </c>
    </row>
    <row r="7" spans="2:11" ht="10.5" customHeight="1">
      <c r="B7" s="707"/>
      <c r="C7" s="708"/>
      <c r="D7" s="389" t="s">
        <v>231</v>
      </c>
      <c r="E7" s="389" t="s">
        <v>239</v>
      </c>
      <c r="F7" s="389" t="s">
        <v>231</v>
      </c>
      <c r="G7" s="389" t="s">
        <v>239</v>
      </c>
      <c r="H7" s="389" t="s">
        <v>231</v>
      </c>
      <c r="I7" s="390" t="s">
        <v>239</v>
      </c>
    </row>
    <row r="8" spans="2:11" ht="9" customHeight="1">
      <c r="B8" s="367"/>
      <c r="C8" s="367"/>
      <c r="D8" s="367"/>
      <c r="E8" s="367"/>
      <c r="F8" s="367"/>
      <c r="G8" s="367"/>
      <c r="H8" s="367"/>
      <c r="I8" s="367"/>
    </row>
    <row r="9" spans="2:11" s="15" customFormat="1" ht="18" customHeight="1">
      <c r="B9" s="94" t="s">
        <v>14</v>
      </c>
      <c r="C9" s="64"/>
      <c r="D9" s="626">
        <f>D10+D31</f>
        <v>157.87</v>
      </c>
      <c r="E9" s="627">
        <v>118</v>
      </c>
      <c r="F9" s="626">
        <f>F10+F31</f>
        <v>76.210000000000008</v>
      </c>
      <c r="G9" s="627">
        <v>61</v>
      </c>
      <c r="H9" s="626">
        <f>H10+H31</f>
        <v>234.08000000000004</v>
      </c>
      <c r="I9" s="627">
        <v>163</v>
      </c>
    </row>
    <row r="10" spans="2:11" s="15" customFormat="1" ht="18" customHeight="1">
      <c r="B10" s="33" t="s">
        <v>313</v>
      </c>
      <c r="C10" s="64"/>
      <c r="D10" s="626">
        <f>D11+D15+D18+SUM(D20:D30)</f>
        <v>144.49</v>
      </c>
      <c r="E10" s="627">
        <v>118</v>
      </c>
      <c r="F10" s="626">
        <f>F11+F15+F18+SUM(F20:F30)</f>
        <v>75.600000000000009</v>
      </c>
      <c r="G10" s="627">
        <v>61</v>
      </c>
      <c r="H10" s="626">
        <f>H11+H15+H18+SUM(H20:H30)</f>
        <v>220.09000000000003</v>
      </c>
      <c r="I10" s="627">
        <v>163</v>
      </c>
    </row>
    <row r="11" spans="2:11" s="15" customFormat="1" ht="18" customHeight="1">
      <c r="B11" s="35" t="s">
        <v>240</v>
      </c>
      <c r="C11" s="64"/>
      <c r="D11" s="628">
        <v>32.130000000000003</v>
      </c>
      <c r="E11" s="629">
        <v>44</v>
      </c>
      <c r="F11" s="628">
        <v>7.3000000000000007</v>
      </c>
      <c r="G11" s="629">
        <v>14</v>
      </c>
      <c r="H11" s="628">
        <f t="shared" ref="H11:H30" si="0">D11+F11</f>
        <v>39.430000000000007</v>
      </c>
      <c r="I11" s="629">
        <v>57</v>
      </c>
    </row>
    <row r="12" spans="2:11" s="15" customFormat="1" ht="18" customHeight="1">
      <c r="B12" s="37" t="s">
        <v>551</v>
      </c>
      <c r="C12" s="64"/>
      <c r="D12" s="628">
        <v>2.14</v>
      </c>
      <c r="E12" s="629">
        <v>7</v>
      </c>
      <c r="F12" s="628">
        <v>0.03</v>
      </c>
      <c r="G12" s="629">
        <v>1</v>
      </c>
      <c r="H12" s="628">
        <f t="shared" si="0"/>
        <v>2.17</v>
      </c>
      <c r="I12" s="629">
        <v>7</v>
      </c>
    </row>
    <row r="13" spans="2:11" s="15" customFormat="1" ht="18" customHeight="1">
      <c r="B13" s="37" t="s">
        <v>552</v>
      </c>
      <c r="C13" s="64"/>
      <c r="D13" s="628">
        <v>3.43</v>
      </c>
      <c r="E13" s="629">
        <v>10</v>
      </c>
      <c r="F13" s="628">
        <v>1.84</v>
      </c>
      <c r="G13" s="629">
        <v>5</v>
      </c>
      <c r="H13" s="628">
        <f t="shared" si="0"/>
        <v>5.2700000000000005</v>
      </c>
      <c r="I13" s="629">
        <v>15</v>
      </c>
    </row>
    <row r="14" spans="2:11" s="15" customFormat="1" ht="18" customHeight="1">
      <c r="B14" s="37" t="s">
        <v>553</v>
      </c>
      <c r="C14" s="64"/>
      <c r="D14" s="628">
        <v>0.83</v>
      </c>
      <c r="E14" s="629">
        <v>2</v>
      </c>
      <c r="F14" s="628">
        <v>0.1</v>
      </c>
      <c r="G14" s="629">
        <v>1</v>
      </c>
      <c r="H14" s="628">
        <f t="shared" si="0"/>
        <v>0.92999999999999994</v>
      </c>
      <c r="I14" s="629">
        <v>3</v>
      </c>
    </row>
    <row r="15" spans="2:11" s="15" customFormat="1" ht="18" customHeight="1">
      <c r="B15" s="35" t="s">
        <v>554</v>
      </c>
      <c r="C15" s="64"/>
      <c r="D15" s="628">
        <v>34.79</v>
      </c>
      <c r="E15" s="629">
        <v>71</v>
      </c>
      <c r="F15" s="628">
        <v>12.65</v>
      </c>
      <c r="G15" s="629">
        <v>29</v>
      </c>
      <c r="H15" s="628">
        <f t="shared" si="0"/>
        <v>47.44</v>
      </c>
      <c r="I15" s="629">
        <v>96</v>
      </c>
    </row>
    <row r="16" spans="2:11" s="15" customFormat="1" ht="18" customHeight="1">
      <c r="B16" s="37" t="s">
        <v>20</v>
      </c>
      <c r="C16" s="64"/>
      <c r="D16" s="628">
        <v>1.03</v>
      </c>
      <c r="E16" s="629">
        <v>9</v>
      </c>
      <c r="F16" s="628">
        <v>0.31</v>
      </c>
      <c r="G16" s="629">
        <v>2</v>
      </c>
      <c r="H16" s="628">
        <f t="shared" si="0"/>
        <v>1.34</v>
      </c>
      <c r="I16" s="629">
        <v>11</v>
      </c>
    </row>
    <row r="17" spans="2:9" s="15" customFormat="1" ht="18" customHeight="1">
      <c r="B17" s="37" t="s">
        <v>100</v>
      </c>
      <c r="C17" s="64"/>
      <c r="D17" s="628">
        <v>19.75</v>
      </c>
      <c r="E17" s="629">
        <v>41</v>
      </c>
      <c r="F17" s="628">
        <v>6.11</v>
      </c>
      <c r="G17" s="629">
        <v>18</v>
      </c>
      <c r="H17" s="628">
        <f t="shared" si="0"/>
        <v>25.86</v>
      </c>
      <c r="I17" s="629">
        <v>56</v>
      </c>
    </row>
    <row r="18" spans="2:9" s="15" customFormat="1" ht="18" customHeight="1">
      <c r="B18" s="35" t="s">
        <v>139</v>
      </c>
      <c r="C18" s="64"/>
      <c r="D18" s="628">
        <v>4.1500000000000004</v>
      </c>
      <c r="E18" s="629">
        <v>17</v>
      </c>
      <c r="F18" s="628">
        <v>2</v>
      </c>
      <c r="G18" s="629">
        <v>4</v>
      </c>
      <c r="H18" s="628">
        <f t="shared" si="0"/>
        <v>6.15</v>
      </c>
      <c r="I18" s="629">
        <v>11</v>
      </c>
    </row>
    <row r="19" spans="2:9" s="15" customFormat="1" ht="18" customHeight="1">
      <c r="B19" s="37" t="s">
        <v>27</v>
      </c>
      <c r="C19" s="64"/>
      <c r="D19" s="628">
        <v>2.06</v>
      </c>
      <c r="E19" s="629">
        <v>6</v>
      </c>
      <c r="F19" s="628">
        <v>0.69</v>
      </c>
      <c r="G19" s="629">
        <v>3</v>
      </c>
      <c r="H19" s="628">
        <f t="shared" si="0"/>
        <v>2.75</v>
      </c>
      <c r="I19" s="629">
        <v>9</v>
      </c>
    </row>
    <row r="20" spans="2:9" s="15" customFormat="1" ht="18" customHeight="1">
      <c r="B20" s="35" t="s">
        <v>595</v>
      </c>
      <c r="C20" s="64"/>
      <c r="D20" s="628">
        <v>0.43</v>
      </c>
      <c r="E20" s="629">
        <v>4</v>
      </c>
      <c r="F20" s="628">
        <v>0.74</v>
      </c>
      <c r="G20" s="629">
        <v>4</v>
      </c>
      <c r="H20" s="628">
        <f t="shared" si="0"/>
        <v>1.17</v>
      </c>
      <c r="I20" s="629">
        <v>8</v>
      </c>
    </row>
    <row r="21" spans="2:9" s="15" customFormat="1" ht="18" customHeight="1">
      <c r="B21" s="35" t="s">
        <v>596</v>
      </c>
      <c r="C21" s="64"/>
      <c r="D21" s="628">
        <v>0.63</v>
      </c>
      <c r="E21" s="629">
        <v>4</v>
      </c>
      <c r="F21" s="628">
        <v>0</v>
      </c>
      <c r="G21" s="629">
        <v>0</v>
      </c>
      <c r="H21" s="628">
        <f t="shared" si="0"/>
        <v>0.63</v>
      </c>
      <c r="I21" s="629">
        <v>4</v>
      </c>
    </row>
    <row r="22" spans="2:9" s="15" customFormat="1" ht="18" customHeight="1">
      <c r="B22" s="35" t="s">
        <v>555</v>
      </c>
      <c r="C22" s="64"/>
      <c r="D22" s="628">
        <v>0.03</v>
      </c>
      <c r="E22" s="629">
        <v>1</v>
      </c>
      <c r="F22" s="628">
        <v>0.1</v>
      </c>
      <c r="G22" s="629">
        <v>1</v>
      </c>
      <c r="H22" s="628">
        <f t="shared" si="0"/>
        <v>0.13</v>
      </c>
      <c r="I22" s="629">
        <v>2</v>
      </c>
    </row>
    <row r="23" spans="2:9" s="15" customFormat="1" ht="18" customHeight="1">
      <c r="B23" s="35" t="s">
        <v>262</v>
      </c>
      <c r="C23" s="64"/>
      <c r="D23" s="628">
        <v>22.150000000000002</v>
      </c>
      <c r="E23" s="629">
        <v>15</v>
      </c>
      <c r="F23" s="628">
        <v>21.490000000000002</v>
      </c>
      <c r="G23" s="629">
        <v>5</v>
      </c>
      <c r="H23" s="628">
        <f t="shared" si="0"/>
        <v>43.64</v>
      </c>
      <c r="I23" s="629">
        <v>20</v>
      </c>
    </row>
    <row r="24" spans="2:9" s="15" customFormat="1" ht="18" customHeight="1">
      <c r="B24" s="35" t="s">
        <v>241</v>
      </c>
      <c r="C24" s="64"/>
      <c r="D24" s="628">
        <v>15.75</v>
      </c>
      <c r="E24" s="629">
        <v>60</v>
      </c>
      <c r="F24" s="628">
        <v>3.83</v>
      </c>
      <c r="G24" s="629">
        <v>17</v>
      </c>
      <c r="H24" s="628">
        <f t="shared" si="0"/>
        <v>19.579999999999998</v>
      </c>
      <c r="I24" s="629">
        <v>76</v>
      </c>
    </row>
    <row r="25" spans="2:9" s="15" customFormat="1" ht="18" customHeight="1">
      <c r="B25" s="35" t="s">
        <v>101</v>
      </c>
      <c r="C25" s="64"/>
      <c r="D25" s="628">
        <v>3.46</v>
      </c>
      <c r="E25" s="629">
        <v>2</v>
      </c>
      <c r="F25" s="628">
        <v>0.78</v>
      </c>
      <c r="G25" s="629">
        <v>1</v>
      </c>
      <c r="H25" s="628">
        <f t="shared" si="0"/>
        <v>4.24</v>
      </c>
      <c r="I25" s="629">
        <v>3</v>
      </c>
    </row>
    <row r="26" spans="2:9" s="15" customFormat="1" ht="18" customHeight="1">
      <c r="B26" s="35" t="s">
        <v>261</v>
      </c>
      <c r="C26" s="64"/>
      <c r="D26" s="628">
        <v>1.62</v>
      </c>
      <c r="E26" s="629">
        <v>3</v>
      </c>
      <c r="F26" s="628">
        <v>0</v>
      </c>
      <c r="G26" s="629">
        <v>0</v>
      </c>
      <c r="H26" s="628">
        <f t="shared" si="0"/>
        <v>1.62</v>
      </c>
      <c r="I26" s="629">
        <v>3</v>
      </c>
    </row>
    <row r="27" spans="2:9" s="15" customFormat="1" ht="18" customHeight="1">
      <c r="B27" s="35" t="s">
        <v>102</v>
      </c>
      <c r="C27" s="64"/>
      <c r="D27" s="628">
        <v>8.4499999999999993</v>
      </c>
      <c r="E27" s="629">
        <v>13</v>
      </c>
      <c r="F27" s="628">
        <v>24</v>
      </c>
      <c r="G27" s="629">
        <v>27</v>
      </c>
      <c r="H27" s="628">
        <f t="shared" si="0"/>
        <v>32.450000000000003</v>
      </c>
      <c r="I27" s="629">
        <v>38</v>
      </c>
    </row>
    <row r="28" spans="2:9" s="15" customFormat="1" ht="18" customHeight="1">
      <c r="B28" s="35" t="s">
        <v>99</v>
      </c>
      <c r="D28" s="628">
        <v>6</v>
      </c>
      <c r="E28" s="629">
        <v>16</v>
      </c>
      <c r="F28" s="628">
        <v>2.17</v>
      </c>
      <c r="G28" s="629">
        <v>2</v>
      </c>
      <c r="H28" s="628">
        <f t="shared" si="0"/>
        <v>8.17</v>
      </c>
      <c r="I28" s="629">
        <v>18</v>
      </c>
    </row>
    <row r="29" spans="2:9" s="15" customFormat="1" ht="18" customHeight="1">
      <c r="B29" s="35" t="s">
        <v>414</v>
      </c>
      <c r="D29" s="628">
        <v>1.25</v>
      </c>
      <c r="E29" s="629">
        <v>6</v>
      </c>
      <c r="F29" s="628">
        <v>0</v>
      </c>
      <c r="G29" s="629">
        <v>0</v>
      </c>
      <c r="H29" s="628">
        <f t="shared" si="0"/>
        <v>1.25</v>
      </c>
      <c r="I29" s="629">
        <v>6</v>
      </c>
    </row>
    <row r="30" spans="2:9" s="15" customFormat="1" ht="18" customHeight="1">
      <c r="B30" s="35" t="s">
        <v>597</v>
      </c>
      <c r="D30" s="628">
        <v>13.65</v>
      </c>
      <c r="E30" s="629">
        <v>26</v>
      </c>
      <c r="F30" s="628">
        <v>0.54</v>
      </c>
      <c r="G30" s="630">
        <v>6</v>
      </c>
      <c r="H30" s="628">
        <f t="shared" si="0"/>
        <v>14.190000000000001</v>
      </c>
      <c r="I30" s="630">
        <v>32</v>
      </c>
    </row>
    <row r="31" spans="2:9" ht="21" customHeight="1">
      <c r="B31" s="33" t="s">
        <v>312</v>
      </c>
      <c r="C31" s="61"/>
      <c r="D31" s="626">
        <v>13.38</v>
      </c>
      <c r="E31" s="627">
        <v>27</v>
      </c>
      <c r="F31" s="626">
        <v>0.61</v>
      </c>
      <c r="G31" s="627">
        <v>7</v>
      </c>
      <c r="H31" s="626">
        <f>D31+F31</f>
        <v>13.99</v>
      </c>
      <c r="I31" s="627">
        <v>34</v>
      </c>
    </row>
    <row r="32" spans="2:9" ht="9" customHeight="1">
      <c r="B32" s="33"/>
      <c r="C32" s="61"/>
      <c r="D32" s="318"/>
      <c r="E32" s="319"/>
      <c r="F32" s="318"/>
      <c r="G32" s="320"/>
      <c r="H32" s="318"/>
      <c r="I32" s="319"/>
    </row>
    <row r="33" spans="2:9" ht="3" customHeight="1">
      <c r="B33" s="397"/>
      <c r="C33" s="365"/>
      <c r="D33" s="398"/>
      <c r="E33" s="399"/>
      <c r="F33" s="398"/>
      <c r="G33" s="400"/>
      <c r="H33" s="398"/>
      <c r="I33" s="399"/>
    </row>
    <row r="34" spans="2:9" ht="9" customHeight="1">
      <c r="B34" s="33"/>
      <c r="C34" s="61"/>
      <c r="D34" s="318"/>
      <c r="E34" s="319"/>
      <c r="F34" s="318"/>
      <c r="G34" s="320"/>
      <c r="H34" s="318"/>
      <c r="I34" s="319"/>
    </row>
    <row r="35" spans="2:9" ht="12.75" customHeight="1">
      <c r="B35" s="686" t="s">
        <v>510</v>
      </c>
      <c r="C35" s="686"/>
      <c r="D35" s="686"/>
      <c r="E35" s="686"/>
      <c r="F35" s="686"/>
      <c r="G35" s="686"/>
      <c r="H35" s="686"/>
      <c r="I35" s="686"/>
    </row>
  </sheetData>
  <mergeCells count="6">
    <mergeCell ref="B35:I35"/>
    <mergeCell ref="B1:I2"/>
    <mergeCell ref="D5:E5"/>
    <mergeCell ref="F5:G5"/>
    <mergeCell ref="H5:I5"/>
    <mergeCell ref="B5:C7"/>
  </mergeCells>
  <phoneticPr fontId="47" type="noConversion"/>
  <hyperlinks>
    <hyperlink ref="K3" location="Indice!A1" tooltip="(voltar ao índice)" display="Indice!A1" xr:uid="{00000000-0004-0000-0B00-000000000000}"/>
  </hyperlinks>
  <printOptions horizontalCentered="1"/>
  <pageMargins left="0.27559055118110237" right="0.27559055118110237" top="0.6692913385826772" bottom="0.47244094488188981" header="0" footer="0"/>
  <pageSetup paperSize="9" scale="9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1">
    <pageSetUpPr fitToPage="1"/>
  </sheetPr>
  <dimension ref="B1:P49"/>
  <sheetViews>
    <sheetView showGridLines="0" zoomScaleNormal="100" workbookViewId="0">
      <pane xSplit="2" ySplit="6" topLeftCell="C7" activePane="bottomRight" state="frozen"/>
      <selection activeCell="B23" sqref="B23:L23"/>
      <selection pane="topRight" activeCell="B23" sqref="B23:L23"/>
      <selection pane="bottomLeft" activeCell="B23" sqref="B23:L23"/>
      <selection pane="bottomRight" activeCell="B26" sqref="B26"/>
    </sheetView>
  </sheetViews>
  <sheetFormatPr defaultRowHeight="11.25"/>
  <cols>
    <col min="1" max="1" width="6.7109375" style="15" customWidth="1"/>
    <col min="2" max="2" width="21.5703125" style="15" customWidth="1"/>
    <col min="3" max="8" width="13.5703125" style="15" customWidth="1"/>
    <col min="9" max="9" width="13.5703125" style="22" customWidth="1"/>
    <col min="10" max="14" width="13.5703125" style="15" customWidth="1"/>
    <col min="15" max="15" width="6.7109375" style="15" customWidth="1"/>
    <col min="16" max="16384" width="9.140625" style="15"/>
  </cols>
  <sheetData>
    <row r="1" spans="2:16" s="138" customFormat="1" ht="21" customHeight="1">
      <c r="B1" s="721" t="s">
        <v>528</v>
      </c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  <c r="N1" s="721"/>
    </row>
    <row r="2" spans="2:16" s="138" customFormat="1" ht="21" customHeight="1">
      <c r="I2" s="134"/>
      <c r="P2" s="306"/>
    </row>
    <row r="3" spans="2:16" ht="11.25" customHeight="1">
      <c r="B3" s="13" t="s">
        <v>232</v>
      </c>
      <c r="C3" s="171"/>
      <c r="D3" s="171"/>
      <c r="E3" s="171"/>
      <c r="F3" s="171"/>
      <c r="G3" s="171"/>
      <c r="H3" s="171"/>
      <c r="I3" s="171"/>
      <c r="J3" s="171"/>
      <c r="K3" s="171"/>
    </row>
    <row r="4" spans="2:16" ht="21" customHeight="1">
      <c r="B4" s="717" t="s">
        <v>0</v>
      </c>
      <c r="C4" s="706" t="s">
        <v>14</v>
      </c>
      <c r="D4" s="722"/>
      <c r="E4" s="722"/>
      <c r="F4" s="706" t="s">
        <v>314</v>
      </c>
      <c r="G4" s="706"/>
      <c r="H4" s="706"/>
      <c r="I4" s="706" t="s">
        <v>321</v>
      </c>
      <c r="J4" s="722"/>
      <c r="K4" s="722"/>
      <c r="L4" s="706" t="s">
        <v>322</v>
      </c>
      <c r="M4" s="722"/>
      <c r="N4" s="723"/>
    </row>
    <row r="5" spans="2:16" ht="21" customHeight="1">
      <c r="B5" s="718"/>
      <c r="C5" s="395">
        <v>2019</v>
      </c>
      <c r="D5" s="395">
        <v>2020</v>
      </c>
      <c r="E5" s="382" t="s">
        <v>233</v>
      </c>
      <c r="F5" s="581">
        <v>2019</v>
      </c>
      <c r="G5" s="581">
        <v>2020</v>
      </c>
      <c r="H5" s="382" t="s">
        <v>233</v>
      </c>
      <c r="I5" s="581">
        <v>2019</v>
      </c>
      <c r="J5" s="581">
        <v>2020</v>
      </c>
      <c r="K5" s="382" t="s">
        <v>233</v>
      </c>
      <c r="L5" s="581">
        <v>2019</v>
      </c>
      <c r="M5" s="581">
        <v>2020</v>
      </c>
      <c r="N5" s="383" t="s">
        <v>233</v>
      </c>
    </row>
    <row r="6" spans="2:16" ht="12.75">
      <c r="B6" s="719"/>
      <c r="C6" s="708" t="s">
        <v>250</v>
      </c>
      <c r="D6" s="720"/>
      <c r="E6" s="385" t="s">
        <v>234</v>
      </c>
      <c r="F6" s="708" t="s">
        <v>250</v>
      </c>
      <c r="G6" s="720"/>
      <c r="H6" s="385" t="s">
        <v>234</v>
      </c>
      <c r="I6" s="708" t="s">
        <v>250</v>
      </c>
      <c r="J6" s="708"/>
      <c r="K6" s="385" t="s">
        <v>234</v>
      </c>
      <c r="L6" s="708" t="s">
        <v>250</v>
      </c>
      <c r="M6" s="708"/>
      <c r="N6" s="386" t="s">
        <v>234</v>
      </c>
    </row>
    <row r="7" spans="2:16" ht="9" customHeight="1">
      <c r="B7" s="403"/>
      <c r="C7" s="367"/>
      <c r="D7" s="404"/>
      <c r="E7" s="387"/>
      <c r="F7" s="367"/>
      <c r="G7" s="404"/>
      <c r="H7" s="387"/>
      <c r="I7" s="367"/>
      <c r="J7" s="367"/>
      <c r="K7" s="387"/>
      <c r="L7" s="367"/>
      <c r="M7" s="367"/>
      <c r="N7" s="387"/>
    </row>
    <row r="8" spans="2:16" ht="21" customHeight="1">
      <c r="B8" s="353" t="s">
        <v>14</v>
      </c>
      <c r="C8" s="401">
        <v>21649560</v>
      </c>
      <c r="D8" s="401">
        <v>21222627</v>
      </c>
      <c r="E8" s="402">
        <v>-1.9720169832550867</v>
      </c>
      <c r="F8" s="401">
        <v>15966741</v>
      </c>
      <c r="G8" s="401">
        <v>17076007</v>
      </c>
      <c r="H8" s="402">
        <v>6.9473538776635753</v>
      </c>
      <c r="I8" s="401">
        <v>3389485</v>
      </c>
      <c r="J8" s="401">
        <v>2708131</v>
      </c>
      <c r="K8" s="402">
        <v>-20.101991895523952</v>
      </c>
      <c r="L8" s="401">
        <v>2293334</v>
      </c>
      <c r="M8" s="401">
        <v>1438489</v>
      </c>
      <c r="N8" s="402">
        <v>-37.275207187439769</v>
      </c>
    </row>
    <row r="9" spans="2:16" ht="21" customHeight="1">
      <c r="B9" s="126" t="s">
        <v>2</v>
      </c>
      <c r="C9" s="194">
        <v>1000039</v>
      </c>
      <c r="D9" s="194">
        <v>1357214</v>
      </c>
      <c r="E9" s="173">
        <v>35.716107071824197</v>
      </c>
      <c r="F9" s="194">
        <v>645745</v>
      </c>
      <c r="G9" s="194">
        <v>952646</v>
      </c>
      <c r="H9" s="173">
        <v>47.526655258654735</v>
      </c>
      <c r="I9" s="172">
        <v>203419</v>
      </c>
      <c r="J9" s="172">
        <v>241402</v>
      </c>
      <c r="K9" s="173">
        <v>18.672297081393577</v>
      </c>
      <c r="L9" s="172">
        <v>150875</v>
      </c>
      <c r="M9" s="172">
        <v>163166</v>
      </c>
      <c r="N9" s="173">
        <v>8.1464788732394364</v>
      </c>
    </row>
    <row r="10" spans="2:16" ht="21" customHeight="1">
      <c r="B10" s="126" t="s">
        <v>3</v>
      </c>
      <c r="C10" s="194">
        <v>816506</v>
      </c>
      <c r="D10" s="194">
        <v>1038010</v>
      </c>
      <c r="E10" s="173">
        <v>27.128275848554694</v>
      </c>
      <c r="F10" s="194">
        <v>551820</v>
      </c>
      <c r="G10" s="194">
        <v>756194</v>
      </c>
      <c r="H10" s="173">
        <v>37.036352433764634</v>
      </c>
      <c r="I10" s="172">
        <v>159303</v>
      </c>
      <c r="J10" s="172">
        <v>182774</v>
      </c>
      <c r="K10" s="173">
        <v>14.733558062308932</v>
      </c>
      <c r="L10" s="172">
        <v>105383</v>
      </c>
      <c r="M10" s="172">
        <v>99042</v>
      </c>
      <c r="N10" s="173">
        <v>-6.01709953218261</v>
      </c>
    </row>
    <row r="11" spans="2:16" ht="21" customHeight="1">
      <c r="B11" s="126" t="s">
        <v>4</v>
      </c>
      <c r="C11" s="194">
        <v>1079214</v>
      </c>
      <c r="D11" s="194">
        <v>1401614</v>
      </c>
      <c r="E11" s="173">
        <v>29.873593189117265</v>
      </c>
      <c r="F11" s="194">
        <v>746419</v>
      </c>
      <c r="G11" s="194">
        <v>1050974</v>
      </c>
      <c r="H11" s="173">
        <v>40.802149998861232</v>
      </c>
      <c r="I11" s="172">
        <v>207811</v>
      </c>
      <c r="J11" s="172">
        <v>228308</v>
      </c>
      <c r="K11" s="173">
        <v>9.8632892387794691</v>
      </c>
      <c r="L11" s="172">
        <v>124984</v>
      </c>
      <c r="M11" s="172">
        <v>122332</v>
      </c>
      <c r="N11" s="173">
        <v>-2.1218715995647441</v>
      </c>
    </row>
    <row r="12" spans="2:16" ht="21" customHeight="1">
      <c r="B12" s="126" t="s">
        <v>5</v>
      </c>
      <c r="C12" s="194">
        <v>1281302</v>
      </c>
      <c r="D12" s="194">
        <v>1349597</v>
      </c>
      <c r="E12" s="173">
        <v>5.3301251383358492</v>
      </c>
      <c r="F12" s="194">
        <v>941885</v>
      </c>
      <c r="G12" s="194">
        <v>1049784</v>
      </c>
      <c r="H12" s="173">
        <v>11.455644797400955</v>
      </c>
      <c r="I12" s="172">
        <v>209877</v>
      </c>
      <c r="J12" s="172">
        <v>194226</v>
      </c>
      <c r="K12" s="173">
        <v>-7.4572249460398226</v>
      </c>
      <c r="L12" s="172">
        <v>129540</v>
      </c>
      <c r="M12" s="172">
        <v>105587</v>
      </c>
      <c r="N12" s="173">
        <v>-18.490813648293962</v>
      </c>
    </row>
    <row r="13" spans="2:16" ht="21" customHeight="1">
      <c r="B13" s="126" t="s">
        <v>6</v>
      </c>
      <c r="C13" s="194">
        <v>1672892</v>
      </c>
      <c r="D13" s="194">
        <v>1489906</v>
      </c>
      <c r="E13" s="173">
        <v>-10.938303249701715</v>
      </c>
      <c r="F13" s="194">
        <v>1250520</v>
      </c>
      <c r="G13" s="194">
        <v>1182707</v>
      </c>
      <c r="H13" s="173">
        <v>-5.4227841218053285</v>
      </c>
      <c r="I13" s="172">
        <v>253171</v>
      </c>
      <c r="J13" s="172">
        <v>202904</v>
      </c>
      <c r="K13" s="173">
        <v>-19.854959691275855</v>
      </c>
      <c r="L13" s="172">
        <v>169201</v>
      </c>
      <c r="M13" s="172">
        <v>104295</v>
      </c>
      <c r="N13" s="173">
        <v>-38.360293378880741</v>
      </c>
    </row>
    <row r="14" spans="2:16" ht="21" customHeight="1">
      <c r="B14" s="126" t="s">
        <v>7</v>
      </c>
      <c r="C14" s="194">
        <v>2060776</v>
      </c>
      <c r="D14" s="194">
        <v>2158301</v>
      </c>
      <c r="E14" s="173">
        <v>4.7324405951932675</v>
      </c>
      <c r="F14" s="194">
        <v>1587103</v>
      </c>
      <c r="G14" s="194">
        <v>1782824</v>
      </c>
      <c r="H14" s="173">
        <v>12.331965852247775</v>
      </c>
      <c r="I14" s="172">
        <v>280485</v>
      </c>
      <c r="J14" s="172">
        <v>239698</v>
      </c>
      <c r="K14" s="173">
        <v>-14.541597589888941</v>
      </c>
      <c r="L14" s="172">
        <v>193188</v>
      </c>
      <c r="M14" s="172">
        <v>135779</v>
      </c>
      <c r="N14" s="173">
        <v>-29.716649067229849</v>
      </c>
    </row>
    <row r="15" spans="2:16" ht="21" customHeight="1">
      <c r="B15" s="126" t="s">
        <v>8</v>
      </c>
      <c r="C15" s="194">
        <v>2786645</v>
      </c>
      <c r="D15" s="194">
        <v>2615659</v>
      </c>
      <c r="E15" s="173">
        <v>-6.135908951445197</v>
      </c>
      <c r="F15" s="194">
        <v>2137461</v>
      </c>
      <c r="G15" s="194">
        <v>2147253</v>
      </c>
      <c r="H15" s="173">
        <v>0.45811362172222092</v>
      </c>
      <c r="I15" s="172">
        <v>371132</v>
      </c>
      <c r="J15" s="172">
        <v>297862</v>
      </c>
      <c r="K15" s="173">
        <v>-19.742301930310511</v>
      </c>
      <c r="L15" s="172">
        <v>278052</v>
      </c>
      <c r="M15" s="172">
        <v>170544</v>
      </c>
      <c r="N15" s="173">
        <v>-38.664710198092443</v>
      </c>
    </row>
    <row r="16" spans="2:16" ht="21" customHeight="1">
      <c r="B16" s="126" t="s">
        <v>9</v>
      </c>
      <c r="C16" s="194">
        <v>2597861</v>
      </c>
      <c r="D16" s="194">
        <v>2221841</v>
      </c>
      <c r="E16" s="173">
        <v>-14.474215518074294</v>
      </c>
      <c r="F16" s="194">
        <v>2031483</v>
      </c>
      <c r="G16" s="194">
        <v>1844092</v>
      </c>
      <c r="H16" s="173">
        <v>-9.2243449735981056</v>
      </c>
      <c r="I16" s="172">
        <v>333767</v>
      </c>
      <c r="J16" s="172">
        <v>242599</v>
      </c>
      <c r="K16" s="173">
        <v>-27.314863362765042</v>
      </c>
      <c r="L16" s="172">
        <v>232611</v>
      </c>
      <c r="M16" s="172">
        <v>135150</v>
      </c>
      <c r="N16" s="173">
        <v>-41.898706424029818</v>
      </c>
    </row>
    <row r="17" spans="2:14" ht="21" customHeight="1">
      <c r="B17" s="126" t="s">
        <v>10</v>
      </c>
      <c r="C17" s="194">
        <v>2900000</v>
      </c>
      <c r="D17" s="194">
        <v>2759675</v>
      </c>
      <c r="E17" s="173">
        <v>-4.8387931034482756</v>
      </c>
      <c r="F17" s="194">
        <v>2208488</v>
      </c>
      <c r="G17" s="194">
        <v>2314550</v>
      </c>
      <c r="H17" s="173">
        <v>4.8024711929609758</v>
      </c>
      <c r="I17" s="172">
        <v>414854</v>
      </c>
      <c r="J17" s="172">
        <v>303464</v>
      </c>
      <c r="K17" s="173">
        <v>-26.850410023767395</v>
      </c>
      <c r="L17" s="172">
        <v>276658</v>
      </c>
      <c r="M17" s="172">
        <v>141661</v>
      </c>
      <c r="N17" s="173">
        <v>-48.795624923190367</v>
      </c>
    </row>
    <row r="18" spans="2:14" ht="21" customHeight="1">
      <c r="B18" s="126" t="s">
        <v>11</v>
      </c>
      <c r="C18" s="194">
        <v>2699282</v>
      </c>
      <c r="D18" s="194">
        <v>2183240</v>
      </c>
      <c r="E18" s="173">
        <v>-19.117750572189195</v>
      </c>
      <c r="F18" s="194">
        <v>1926644</v>
      </c>
      <c r="G18" s="194">
        <v>1821295</v>
      </c>
      <c r="H18" s="173">
        <v>-5.4680055059471284</v>
      </c>
      <c r="I18" s="172">
        <v>457356</v>
      </c>
      <c r="J18" s="172">
        <v>249592</v>
      </c>
      <c r="K18" s="173">
        <v>-45.427194570531491</v>
      </c>
      <c r="L18" s="172">
        <v>315282</v>
      </c>
      <c r="M18" s="172">
        <v>112353</v>
      </c>
      <c r="N18" s="173">
        <v>-64.364283403429312</v>
      </c>
    </row>
    <row r="19" spans="2:14" ht="21" customHeight="1">
      <c r="B19" s="126" t="s">
        <v>12</v>
      </c>
      <c r="C19" s="194">
        <v>1770122</v>
      </c>
      <c r="D19" s="194">
        <v>1469210</v>
      </c>
      <c r="E19" s="173">
        <v>-16.99950624872184</v>
      </c>
      <c r="F19" s="194">
        <v>1235339</v>
      </c>
      <c r="G19" s="194">
        <v>1208003</v>
      </c>
      <c r="H19" s="173">
        <v>-2.2128338860830916</v>
      </c>
      <c r="I19" s="172">
        <v>322895</v>
      </c>
      <c r="J19" s="172">
        <v>170512</v>
      </c>
      <c r="K19" s="173">
        <v>-47.192740674212978</v>
      </c>
      <c r="L19" s="172">
        <v>211888</v>
      </c>
      <c r="M19" s="172">
        <v>90695</v>
      </c>
      <c r="N19" s="173">
        <v>-57.196726572528888</v>
      </c>
    </row>
    <row r="20" spans="2:14" ht="21" customHeight="1">
      <c r="B20" s="126" t="s">
        <v>13</v>
      </c>
      <c r="C20" s="194">
        <v>984921</v>
      </c>
      <c r="D20" s="194">
        <v>1178360</v>
      </c>
      <c r="E20" s="173">
        <v>19.640052349376244</v>
      </c>
      <c r="F20" s="194">
        <v>703834</v>
      </c>
      <c r="G20" s="194">
        <v>965685</v>
      </c>
      <c r="H20" s="173">
        <v>37.203516738321817</v>
      </c>
      <c r="I20" s="172">
        <v>175415</v>
      </c>
      <c r="J20" s="172">
        <v>154790</v>
      </c>
      <c r="K20" s="173">
        <v>-11.75783142832711</v>
      </c>
      <c r="L20" s="172">
        <v>105672</v>
      </c>
      <c r="M20" s="172">
        <v>57885</v>
      </c>
      <c r="N20" s="173">
        <v>-45.222007722007724</v>
      </c>
    </row>
    <row r="21" spans="2:14" ht="9" customHeight="1">
      <c r="B21" s="126"/>
      <c r="C21" s="194"/>
      <c r="D21" s="194"/>
      <c r="E21" s="173"/>
      <c r="F21" s="194"/>
      <c r="G21" s="194"/>
      <c r="H21" s="173"/>
      <c r="I21" s="172"/>
      <c r="J21" s="172"/>
      <c r="K21" s="173"/>
      <c r="L21" s="172"/>
      <c r="M21" s="172"/>
      <c r="N21" s="173"/>
    </row>
    <row r="22" spans="2:14" ht="3" customHeight="1">
      <c r="B22" s="405"/>
      <c r="C22" s="406"/>
      <c r="D22" s="406"/>
      <c r="E22" s="407"/>
      <c r="F22" s="406"/>
      <c r="G22" s="406"/>
      <c r="H22" s="407"/>
      <c r="I22" s="408"/>
      <c r="J22" s="408"/>
      <c r="K22" s="407"/>
      <c r="L22" s="408"/>
      <c r="M22" s="408"/>
      <c r="N22" s="407"/>
    </row>
    <row r="23" spans="2:14" ht="9" customHeight="1">
      <c r="B23" s="126"/>
      <c r="C23" s="194"/>
      <c r="D23" s="194"/>
      <c r="E23" s="173"/>
      <c r="F23" s="194"/>
      <c r="G23" s="194"/>
      <c r="H23" s="173"/>
      <c r="I23" s="172"/>
      <c r="J23" s="172"/>
      <c r="K23" s="173"/>
      <c r="L23" s="172"/>
      <c r="M23" s="172"/>
      <c r="N23" s="173"/>
    </row>
    <row r="24" spans="2:14" ht="12.75" customHeight="1">
      <c r="B24" s="686" t="s">
        <v>513</v>
      </c>
      <c r="C24" s="686"/>
      <c r="D24" s="686"/>
      <c r="E24" s="686"/>
      <c r="F24" s="686"/>
      <c r="G24" s="686"/>
      <c r="H24" s="686"/>
      <c r="I24" s="686"/>
      <c r="J24" s="686"/>
      <c r="K24" s="686"/>
      <c r="L24" s="686"/>
      <c r="M24" s="686"/>
      <c r="N24" s="686"/>
    </row>
    <row r="25" spans="2:14" ht="13.5" customHeight="1"/>
    <row r="26" spans="2:14" ht="12">
      <c r="B26" s="531" t="s">
        <v>412</v>
      </c>
      <c r="C26" s="93"/>
      <c r="D26" s="93"/>
      <c r="E26" s="93"/>
    </row>
    <row r="27" spans="2:14">
      <c r="C27" s="93"/>
      <c r="D27" s="93"/>
      <c r="E27" s="93"/>
    </row>
    <row r="28" spans="2:14">
      <c r="C28" s="93"/>
      <c r="D28" s="93"/>
      <c r="E28" s="93"/>
    </row>
    <row r="29" spans="2:14">
      <c r="C29" s="93"/>
      <c r="D29" s="93"/>
      <c r="E29" s="93"/>
    </row>
    <row r="30" spans="2:14">
      <c r="C30" s="93"/>
      <c r="D30" s="93"/>
      <c r="E30" s="93"/>
    </row>
    <row r="31" spans="2:14">
      <c r="C31" s="93"/>
      <c r="D31" s="93"/>
      <c r="E31" s="93"/>
    </row>
    <row r="32" spans="2:14">
      <c r="C32" s="93"/>
      <c r="D32" s="93"/>
      <c r="E32" s="93"/>
    </row>
    <row r="33" spans="3:5">
      <c r="C33" s="93"/>
      <c r="D33" s="93"/>
      <c r="E33" s="93"/>
    </row>
    <row r="34" spans="3:5">
      <c r="C34" s="93"/>
      <c r="D34" s="93"/>
      <c r="E34" s="93"/>
    </row>
    <row r="35" spans="3:5">
      <c r="C35" s="93"/>
      <c r="D35" s="93"/>
      <c r="E35" s="93"/>
    </row>
    <row r="36" spans="3:5">
      <c r="C36" s="93"/>
      <c r="D36" s="93"/>
      <c r="E36" s="93"/>
    </row>
    <row r="37" spans="3:5">
      <c r="C37" s="93"/>
      <c r="D37" s="93"/>
      <c r="E37" s="93"/>
    </row>
    <row r="38" spans="3:5">
      <c r="C38" s="93"/>
      <c r="D38" s="93"/>
      <c r="E38" s="93"/>
    </row>
    <row r="39" spans="3:5">
      <c r="C39" s="93"/>
      <c r="D39" s="93"/>
      <c r="E39" s="93"/>
    </row>
    <row r="40" spans="3:5">
      <c r="C40" s="93"/>
      <c r="D40" s="93"/>
      <c r="E40" s="93"/>
    </row>
    <row r="41" spans="3:5">
      <c r="C41" s="93"/>
      <c r="D41" s="93"/>
      <c r="E41" s="93"/>
    </row>
    <row r="42" spans="3:5">
      <c r="C42" s="93"/>
      <c r="D42" s="93"/>
      <c r="E42" s="93"/>
    </row>
    <row r="43" spans="3:5">
      <c r="C43" s="93"/>
      <c r="D43" s="93"/>
      <c r="E43" s="93"/>
    </row>
    <row r="44" spans="3:5">
      <c r="C44" s="93"/>
      <c r="D44" s="93"/>
      <c r="E44" s="93"/>
    </row>
    <row r="45" spans="3:5">
      <c r="C45" s="93"/>
      <c r="D45" s="93"/>
      <c r="E45" s="93"/>
    </row>
    <row r="46" spans="3:5">
      <c r="C46" s="93"/>
      <c r="D46" s="93"/>
      <c r="E46" s="93"/>
    </row>
    <row r="47" spans="3:5">
      <c r="C47" s="93"/>
      <c r="D47" s="93"/>
      <c r="E47" s="93"/>
    </row>
    <row r="48" spans="3:5">
      <c r="C48" s="93"/>
      <c r="D48" s="93"/>
      <c r="E48" s="93"/>
    </row>
    <row r="49" spans="3:5">
      <c r="C49" s="93"/>
      <c r="D49" s="93"/>
      <c r="E49" s="93"/>
    </row>
  </sheetData>
  <mergeCells count="11">
    <mergeCell ref="B24:N24"/>
    <mergeCell ref="B4:B6"/>
    <mergeCell ref="F4:H4"/>
    <mergeCell ref="F6:G6"/>
    <mergeCell ref="B1:N1"/>
    <mergeCell ref="C4:E4"/>
    <mergeCell ref="C6:D6"/>
    <mergeCell ref="L4:N4"/>
    <mergeCell ref="L6:M6"/>
    <mergeCell ref="I6:J6"/>
    <mergeCell ref="I4:K4"/>
  </mergeCells>
  <phoneticPr fontId="0" type="noConversion"/>
  <hyperlinks>
    <hyperlink ref="B26" location="Indice!A1" tooltip="(voltar ao índice)" display="Indice!A1" xr:uid="{00000000-0004-0000-0C00-000000000000}"/>
  </hyperlinks>
  <printOptions horizontalCentered="1"/>
  <pageMargins left="0.27559055118110237" right="0.27559055118110237" top="0.6692913385826772" bottom="0.47244094488188981" header="0" footer="0"/>
  <pageSetup paperSize="9" scale="7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2">
    <pageSetUpPr fitToPage="1"/>
  </sheetPr>
  <dimension ref="B1:N27"/>
  <sheetViews>
    <sheetView showGridLines="0" zoomScaleNormal="100" workbookViewId="0">
      <pane xSplit="2" ySplit="6" topLeftCell="C7" activePane="bottomRight" state="frozen"/>
      <selection activeCell="F32" sqref="F32"/>
      <selection pane="topRight" activeCell="F32" sqref="F32"/>
      <selection pane="bottomLeft" activeCell="F32" sqref="F32"/>
      <selection pane="bottomRight" activeCell="N2" sqref="N2"/>
    </sheetView>
  </sheetViews>
  <sheetFormatPr defaultRowHeight="11.25"/>
  <cols>
    <col min="1" max="1" width="6.7109375" style="15" customWidth="1"/>
    <col min="2" max="2" width="21.5703125" style="15" customWidth="1"/>
    <col min="3" max="3" width="5.28515625" style="15" customWidth="1"/>
    <col min="4" max="4" width="6" style="15" customWidth="1"/>
    <col min="5" max="12" width="10.7109375" style="15" customWidth="1"/>
    <col min="13" max="13" width="6.7109375" style="15" customWidth="1"/>
    <col min="14" max="14" width="14.5703125" style="15" bestFit="1" customWidth="1"/>
    <col min="15" max="16384" width="9.140625" style="15"/>
  </cols>
  <sheetData>
    <row r="1" spans="2:14" ht="21" customHeight="1">
      <c r="B1" s="698" t="s">
        <v>548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</row>
    <row r="2" spans="2:14" ht="21" customHeight="1"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N2" s="531" t="s">
        <v>412</v>
      </c>
    </row>
    <row r="3" spans="2:14" ht="11.25" customHeight="1">
      <c r="B3" s="169" t="s">
        <v>598</v>
      </c>
      <c r="C3" s="157"/>
      <c r="D3" s="147"/>
      <c r="E3" s="147"/>
      <c r="F3" s="147"/>
      <c r="G3" s="147"/>
      <c r="H3" s="147"/>
      <c r="I3" s="147"/>
      <c r="J3" s="147"/>
      <c r="L3" s="166"/>
    </row>
    <row r="4" spans="2:14" ht="21" customHeight="1">
      <c r="B4" s="702" t="s">
        <v>69</v>
      </c>
      <c r="C4" s="724" t="s">
        <v>244</v>
      </c>
      <c r="D4" s="724"/>
      <c r="E4" s="706" t="s">
        <v>71</v>
      </c>
      <c r="F4" s="706"/>
      <c r="G4" s="706"/>
      <c r="H4" s="706"/>
      <c r="I4" s="706"/>
      <c r="J4" s="706"/>
      <c r="K4" s="706"/>
      <c r="L4" s="710"/>
    </row>
    <row r="5" spans="2:14" ht="27" customHeight="1">
      <c r="B5" s="700"/>
      <c r="C5" s="725"/>
      <c r="D5" s="725"/>
      <c r="E5" s="382" t="s">
        <v>14</v>
      </c>
      <c r="F5" s="382" t="s">
        <v>120</v>
      </c>
      <c r="G5" s="382" t="s">
        <v>78</v>
      </c>
      <c r="H5" s="382" t="s">
        <v>113</v>
      </c>
      <c r="I5" s="382" t="s">
        <v>67</v>
      </c>
      <c r="J5" s="382" t="s">
        <v>301</v>
      </c>
      <c r="K5" s="382" t="s">
        <v>68</v>
      </c>
      <c r="L5" s="383" t="s">
        <v>265</v>
      </c>
    </row>
    <row r="6" spans="2:14" ht="12.75" customHeight="1">
      <c r="B6" s="703"/>
      <c r="C6" s="726" t="s">
        <v>239</v>
      </c>
      <c r="D6" s="726"/>
      <c r="E6" s="726" t="s">
        <v>307</v>
      </c>
      <c r="F6" s="726"/>
      <c r="G6" s="726"/>
      <c r="H6" s="726"/>
      <c r="I6" s="726"/>
      <c r="J6" s="726"/>
      <c r="K6" s="726"/>
      <c r="L6" s="727"/>
    </row>
    <row r="7" spans="2:14" ht="9" customHeight="1"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</row>
    <row r="8" spans="2:14" ht="21" customHeight="1">
      <c r="B8" s="94" t="s">
        <v>237</v>
      </c>
      <c r="C8" s="526"/>
      <c r="D8" s="634">
        <v>1208</v>
      </c>
      <c r="E8" s="634">
        <v>3899774</v>
      </c>
      <c r="F8" s="634">
        <v>100879</v>
      </c>
      <c r="G8" s="634">
        <v>72289</v>
      </c>
      <c r="H8" s="634">
        <v>152597</v>
      </c>
      <c r="I8" s="634">
        <v>99099</v>
      </c>
      <c r="J8" s="634">
        <v>3067937</v>
      </c>
      <c r="K8" s="634">
        <v>271259</v>
      </c>
      <c r="L8" s="634">
        <v>135714</v>
      </c>
      <c r="M8" s="148"/>
    </row>
    <row r="9" spans="2:14" ht="21" customHeight="1">
      <c r="B9" s="35" t="s">
        <v>56</v>
      </c>
      <c r="C9" s="549"/>
      <c r="D9" s="635">
        <v>61</v>
      </c>
      <c r="E9" s="636">
        <v>112380</v>
      </c>
      <c r="F9" s="637">
        <v>62481</v>
      </c>
      <c r="G9" s="637">
        <v>16866</v>
      </c>
      <c r="H9" s="637">
        <v>168</v>
      </c>
      <c r="I9" s="637">
        <v>604</v>
      </c>
      <c r="J9" s="637">
        <v>0</v>
      </c>
      <c r="K9" s="637">
        <v>26903</v>
      </c>
      <c r="L9" s="637">
        <v>5358</v>
      </c>
      <c r="M9" s="148"/>
    </row>
    <row r="10" spans="2:14" ht="21" customHeight="1">
      <c r="B10" s="35" t="s">
        <v>57</v>
      </c>
      <c r="C10" s="549"/>
      <c r="D10" s="635">
        <v>564</v>
      </c>
      <c r="E10" s="636">
        <v>1959695</v>
      </c>
      <c r="F10" s="637">
        <v>19117</v>
      </c>
      <c r="G10" s="637">
        <v>19928</v>
      </c>
      <c r="H10" s="637">
        <v>700</v>
      </c>
      <c r="I10" s="637">
        <v>33553</v>
      </c>
      <c r="J10" s="637">
        <v>1828599</v>
      </c>
      <c r="K10" s="637">
        <v>40690</v>
      </c>
      <c r="L10" s="637">
        <v>17108</v>
      </c>
      <c r="M10" s="148"/>
    </row>
    <row r="11" spans="2:14" ht="21" customHeight="1">
      <c r="B11" s="35" t="s">
        <v>58</v>
      </c>
      <c r="C11" s="328"/>
      <c r="D11" s="638">
        <v>102</v>
      </c>
      <c r="E11" s="636">
        <v>16000</v>
      </c>
      <c r="F11" s="637">
        <v>10371</v>
      </c>
      <c r="G11" s="637">
        <v>2847</v>
      </c>
      <c r="H11" s="637">
        <v>0</v>
      </c>
      <c r="I11" s="637">
        <v>0</v>
      </c>
      <c r="J11" s="637">
        <v>0</v>
      </c>
      <c r="K11" s="637">
        <v>2145</v>
      </c>
      <c r="L11" s="637">
        <v>637</v>
      </c>
      <c r="M11" s="148"/>
    </row>
    <row r="12" spans="2:14" ht="21" customHeight="1">
      <c r="B12" s="35" t="s">
        <v>59</v>
      </c>
      <c r="C12" s="328"/>
      <c r="D12" s="638">
        <v>5</v>
      </c>
      <c r="E12" s="639" t="s">
        <v>629</v>
      </c>
      <c r="F12" s="639" t="s">
        <v>629</v>
      </c>
      <c r="G12" s="639" t="s">
        <v>629</v>
      </c>
      <c r="H12" s="639" t="s">
        <v>629</v>
      </c>
      <c r="I12" s="639" t="s">
        <v>629</v>
      </c>
      <c r="J12" s="639" t="s">
        <v>629</v>
      </c>
      <c r="K12" s="639" t="s">
        <v>629</v>
      </c>
      <c r="L12" s="639" t="s">
        <v>629</v>
      </c>
      <c r="M12" s="148"/>
    </row>
    <row r="13" spans="2:14" ht="21" customHeight="1">
      <c r="B13" s="35" t="s">
        <v>60</v>
      </c>
      <c r="C13" s="328"/>
      <c r="D13" s="638">
        <v>1</v>
      </c>
      <c r="E13" s="639" t="s">
        <v>629</v>
      </c>
      <c r="F13" s="639" t="s">
        <v>629</v>
      </c>
      <c r="G13" s="639" t="s">
        <v>629</v>
      </c>
      <c r="H13" s="639" t="s">
        <v>629</v>
      </c>
      <c r="I13" s="639" t="s">
        <v>629</v>
      </c>
      <c r="J13" s="639" t="s">
        <v>629</v>
      </c>
      <c r="K13" s="639" t="s">
        <v>629</v>
      </c>
      <c r="L13" s="639" t="s">
        <v>629</v>
      </c>
      <c r="M13" s="148"/>
    </row>
    <row r="14" spans="2:14" ht="21" customHeight="1">
      <c r="B14" s="35" t="s">
        <v>61</v>
      </c>
      <c r="C14" s="328"/>
      <c r="D14" s="638">
        <v>58</v>
      </c>
      <c r="E14" s="636">
        <v>170688</v>
      </c>
      <c r="F14" s="637">
        <v>0</v>
      </c>
      <c r="G14" s="637">
        <v>5604</v>
      </c>
      <c r="H14" s="637">
        <v>0</v>
      </c>
      <c r="I14" s="637">
        <v>51972</v>
      </c>
      <c r="J14" s="637">
        <v>0</v>
      </c>
      <c r="K14" s="637">
        <v>71178</v>
      </c>
      <c r="L14" s="637">
        <v>41934</v>
      </c>
      <c r="M14" s="148"/>
    </row>
    <row r="15" spans="2:14" ht="21" customHeight="1">
      <c r="B15" s="35" t="s">
        <v>62</v>
      </c>
      <c r="C15" s="328"/>
      <c r="D15" s="638">
        <v>23</v>
      </c>
      <c r="E15" s="636">
        <v>44903</v>
      </c>
      <c r="F15" s="637">
        <v>7368</v>
      </c>
      <c r="G15" s="637">
        <v>807</v>
      </c>
      <c r="H15" s="637">
        <v>696</v>
      </c>
      <c r="I15" s="637">
        <v>166</v>
      </c>
      <c r="J15" s="637">
        <v>33207</v>
      </c>
      <c r="K15" s="637">
        <v>659</v>
      </c>
      <c r="L15" s="637">
        <v>2000</v>
      </c>
      <c r="M15" s="148"/>
    </row>
    <row r="16" spans="2:14" ht="21" customHeight="1">
      <c r="B16" s="35" t="s">
        <v>63</v>
      </c>
      <c r="C16" s="328"/>
      <c r="D16" s="638">
        <v>10</v>
      </c>
      <c r="E16" s="639">
        <v>8705</v>
      </c>
      <c r="F16" s="639">
        <v>1212</v>
      </c>
      <c r="G16" s="639">
        <v>350</v>
      </c>
      <c r="H16" s="637">
        <v>0</v>
      </c>
      <c r="I16" s="639">
        <v>341</v>
      </c>
      <c r="J16" s="637">
        <v>0</v>
      </c>
      <c r="K16" s="639">
        <v>2556</v>
      </c>
      <c r="L16" s="639">
        <v>4246</v>
      </c>
      <c r="M16" s="148"/>
    </row>
    <row r="17" spans="2:13" ht="21" customHeight="1">
      <c r="B17" s="35" t="s">
        <v>64</v>
      </c>
      <c r="C17" s="328"/>
      <c r="D17" s="638">
        <v>66</v>
      </c>
      <c r="E17" s="636">
        <v>193667</v>
      </c>
      <c r="F17" s="637">
        <v>50</v>
      </c>
      <c r="G17" s="637">
        <v>24603</v>
      </c>
      <c r="H17" s="637">
        <v>142664</v>
      </c>
      <c r="I17" s="637">
        <v>2835</v>
      </c>
      <c r="J17" s="637">
        <v>17</v>
      </c>
      <c r="K17" s="637">
        <v>9092</v>
      </c>
      <c r="L17" s="637">
        <v>14406</v>
      </c>
      <c r="M17" s="148"/>
    </row>
    <row r="18" spans="2:13" ht="21" customHeight="1">
      <c r="B18" s="35" t="s">
        <v>65</v>
      </c>
      <c r="C18" s="337"/>
      <c r="D18" s="636">
        <v>295</v>
      </c>
      <c r="E18" s="636">
        <v>1363330</v>
      </c>
      <c r="F18" s="637">
        <v>230</v>
      </c>
      <c r="G18" s="637">
        <v>1284</v>
      </c>
      <c r="H18" s="637">
        <v>8369</v>
      </c>
      <c r="I18" s="637">
        <v>9628</v>
      </c>
      <c r="J18" s="637">
        <v>1206114</v>
      </c>
      <c r="K18" s="637">
        <v>115448</v>
      </c>
      <c r="L18" s="637">
        <v>22257</v>
      </c>
      <c r="M18" s="148"/>
    </row>
    <row r="19" spans="2:13" ht="21" customHeight="1">
      <c r="B19" s="35" t="s">
        <v>66</v>
      </c>
      <c r="C19" s="328"/>
      <c r="D19" s="638">
        <v>23</v>
      </c>
      <c r="E19" s="636">
        <v>19386</v>
      </c>
      <c r="F19" s="637">
        <v>50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19336</v>
      </c>
      <c r="M19" s="148"/>
    </row>
    <row r="20" spans="2:13" ht="9" customHeight="1">
      <c r="B20" s="35"/>
      <c r="C20" s="354"/>
      <c r="D20" s="354"/>
      <c r="E20" s="152"/>
      <c r="F20" s="121"/>
      <c r="G20" s="121"/>
      <c r="H20" s="121"/>
      <c r="I20" s="121"/>
      <c r="J20" s="121"/>
      <c r="K20" s="121"/>
      <c r="L20" s="121"/>
      <c r="M20" s="148"/>
    </row>
    <row r="21" spans="2:13" ht="3" customHeight="1">
      <c r="B21" s="409"/>
      <c r="C21" s="410"/>
      <c r="D21" s="410"/>
      <c r="E21" s="384"/>
      <c r="F21" s="411"/>
      <c r="G21" s="411"/>
      <c r="H21" s="411"/>
      <c r="I21" s="411"/>
      <c r="J21" s="411"/>
      <c r="K21" s="411"/>
      <c r="L21" s="411"/>
      <c r="M21" s="148"/>
    </row>
    <row r="22" spans="2:13" ht="9" customHeight="1">
      <c r="B22" s="35"/>
      <c r="C22" s="354"/>
      <c r="D22" s="354"/>
      <c r="E22" s="152"/>
      <c r="F22" s="121"/>
      <c r="G22" s="121"/>
      <c r="H22" s="121"/>
      <c r="I22" s="121"/>
      <c r="J22" s="121"/>
      <c r="K22" s="121"/>
      <c r="L22" s="121"/>
      <c r="M22" s="148"/>
    </row>
    <row r="23" spans="2:13" ht="12.75" customHeight="1">
      <c r="B23" s="686" t="s">
        <v>514</v>
      </c>
      <c r="C23" s="686"/>
      <c r="D23" s="686"/>
      <c r="E23" s="686"/>
      <c r="F23" s="686"/>
      <c r="G23" s="686"/>
      <c r="H23" s="686"/>
      <c r="I23" s="686"/>
      <c r="J23" s="686"/>
      <c r="K23" s="686"/>
      <c r="L23" s="686"/>
    </row>
    <row r="24" spans="2:13" ht="12.75" customHeight="1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2:13" ht="12.75" customHeight="1">
      <c r="B25" s="34"/>
      <c r="C25" s="34"/>
    </row>
    <row r="27" spans="2:13">
      <c r="J27" s="144"/>
    </row>
  </sheetData>
  <mergeCells count="7">
    <mergeCell ref="B1:L1"/>
    <mergeCell ref="B23:L23"/>
    <mergeCell ref="C4:D5"/>
    <mergeCell ref="B4:B6"/>
    <mergeCell ref="C6:D6"/>
    <mergeCell ref="E6:L6"/>
    <mergeCell ref="E4:L4"/>
  </mergeCells>
  <phoneticPr fontId="6" type="noConversion"/>
  <hyperlinks>
    <hyperlink ref="N2" location="Indice!A1" tooltip="(voltar ao índice)" display="Indice!A1" xr:uid="{00000000-0004-0000-0D00-000000000000}"/>
  </hyperlinks>
  <printOptions horizontalCentered="1"/>
  <pageMargins left="0.27559055118110237" right="0.27559055118110237" top="0.6692913385826772" bottom="0.47244094488188981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3">
    <pageSetUpPr fitToPage="1"/>
  </sheetPr>
  <dimension ref="B1:N25"/>
  <sheetViews>
    <sheetView showGridLines="0" zoomScaleNormal="100" workbookViewId="0">
      <pane xSplit="4" ySplit="5" topLeftCell="E6" activePane="bottomRight" state="frozen"/>
      <selection activeCell="D27" sqref="D27"/>
      <selection pane="topRight" activeCell="D27" sqref="D27"/>
      <selection pane="bottomLeft" activeCell="D27" sqref="D27"/>
      <selection pane="bottomRight" activeCell="N2" sqref="N2"/>
    </sheetView>
  </sheetViews>
  <sheetFormatPr defaultRowHeight="11.25"/>
  <cols>
    <col min="1" max="1" width="6.7109375" style="15" customWidth="1"/>
    <col min="2" max="2" width="21.5703125" style="15" customWidth="1"/>
    <col min="3" max="3" width="5.28515625" style="15" customWidth="1"/>
    <col min="4" max="4" width="6" style="15" customWidth="1"/>
    <col min="5" max="12" width="10.7109375" style="15" customWidth="1"/>
    <col min="13" max="13" width="6.7109375" style="15" customWidth="1"/>
    <col min="14" max="14" width="14.5703125" style="15" bestFit="1" customWidth="1"/>
    <col min="15" max="16384" width="9.140625" style="15"/>
  </cols>
  <sheetData>
    <row r="1" spans="2:14" ht="21" customHeight="1">
      <c r="B1" s="698" t="s">
        <v>530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</row>
    <row r="2" spans="2:14" ht="21" customHeight="1"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N2" s="531" t="s">
        <v>412</v>
      </c>
    </row>
    <row r="3" spans="2:14" ht="14.25" customHeight="1">
      <c r="B3" s="16" t="s">
        <v>232</v>
      </c>
      <c r="L3" s="167" t="s">
        <v>309</v>
      </c>
    </row>
    <row r="4" spans="2:14" ht="21" customHeight="1">
      <c r="B4" s="733" t="s">
        <v>69</v>
      </c>
      <c r="C4" s="733"/>
      <c r="D4" s="683"/>
      <c r="E4" s="734" t="s">
        <v>14</v>
      </c>
      <c r="F4" s="735"/>
      <c r="G4" s="734" t="s">
        <v>77</v>
      </c>
      <c r="H4" s="735"/>
      <c r="I4" s="710" t="s">
        <v>200</v>
      </c>
      <c r="J4" s="705"/>
      <c r="K4" s="710" t="s">
        <v>121</v>
      </c>
      <c r="L4" s="714"/>
    </row>
    <row r="5" spans="2:14" ht="21" customHeight="1">
      <c r="B5" s="733"/>
      <c r="C5" s="733"/>
      <c r="D5" s="683"/>
      <c r="E5" s="412">
        <v>2019</v>
      </c>
      <c r="F5" s="412" t="s">
        <v>599</v>
      </c>
      <c r="G5" s="412">
        <v>2019</v>
      </c>
      <c r="H5" s="412" t="s">
        <v>599</v>
      </c>
      <c r="I5" s="412">
        <v>2019</v>
      </c>
      <c r="J5" s="412" t="s">
        <v>599</v>
      </c>
      <c r="K5" s="412">
        <v>2019</v>
      </c>
      <c r="L5" s="412" t="s">
        <v>599</v>
      </c>
      <c r="M5" s="22"/>
    </row>
    <row r="6" spans="2:14" ht="9" customHeight="1">
      <c r="B6" s="367"/>
      <c r="C6" s="367"/>
      <c r="D6" s="367"/>
      <c r="E6" s="413"/>
      <c r="F6" s="413"/>
      <c r="G6" s="413"/>
      <c r="H6" s="413"/>
      <c r="I6" s="413"/>
      <c r="J6" s="413"/>
      <c r="K6" s="413"/>
      <c r="L6" s="413"/>
      <c r="M6" s="22"/>
    </row>
    <row r="7" spans="2:14" ht="21" customHeight="1">
      <c r="B7" s="732" t="s">
        <v>574</v>
      </c>
      <c r="C7" s="732"/>
      <c r="D7" s="732"/>
      <c r="E7" s="337">
        <v>30440.54</v>
      </c>
      <c r="F7" s="337">
        <v>30042.43</v>
      </c>
      <c r="G7" s="340">
        <v>0</v>
      </c>
      <c r="H7" s="340">
        <v>0</v>
      </c>
      <c r="I7" s="544" t="s">
        <v>122</v>
      </c>
      <c r="J7" s="544" t="s">
        <v>122</v>
      </c>
      <c r="K7" s="338" t="s">
        <v>122</v>
      </c>
      <c r="L7" s="338" t="s">
        <v>122</v>
      </c>
    </row>
    <row r="8" spans="2:14" ht="21" customHeight="1">
      <c r="B8" s="731" t="s">
        <v>575</v>
      </c>
      <c r="C8" s="731"/>
      <c r="D8" s="731"/>
      <c r="E8" s="337">
        <v>30367.71</v>
      </c>
      <c r="F8" s="337">
        <v>29617.66</v>
      </c>
      <c r="G8" s="340">
        <v>0</v>
      </c>
      <c r="H8" s="340">
        <v>0</v>
      </c>
      <c r="I8" s="544" t="s">
        <v>122</v>
      </c>
      <c r="J8" s="544" t="s">
        <v>122</v>
      </c>
      <c r="K8" s="338" t="s">
        <v>122</v>
      </c>
      <c r="L8" s="338" t="s">
        <v>122</v>
      </c>
    </row>
    <row r="9" spans="2:14" ht="21" customHeight="1">
      <c r="B9" s="731" t="s">
        <v>576</v>
      </c>
      <c r="C9" s="731"/>
      <c r="D9" s="731"/>
      <c r="E9" s="340">
        <v>72.83</v>
      </c>
      <c r="F9" s="337">
        <v>424.77</v>
      </c>
      <c r="G9" s="340">
        <v>0</v>
      </c>
      <c r="H9" s="340">
        <v>0</v>
      </c>
      <c r="I9" s="544" t="s">
        <v>122</v>
      </c>
      <c r="J9" s="544" t="s">
        <v>122</v>
      </c>
      <c r="K9" s="338" t="s">
        <v>122</v>
      </c>
      <c r="L9" s="338" t="s">
        <v>122</v>
      </c>
    </row>
    <row r="10" spans="2:14" ht="21" customHeight="1">
      <c r="B10" s="732" t="s">
        <v>577</v>
      </c>
      <c r="C10" s="732"/>
      <c r="D10" s="732"/>
      <c r="E10" s="337">
        <v>1304.54</v>
      </c>
      <c r="F10" s="337">
        <v>1100.8900000000001</v>
      </c>
      <c r="G10" s="546">
        <v>604.29999999999995</v>
      </c>
      <c r="H10" s="339">
        <v>461.87</v>
      </c>
      <c r="I10" s="546">
        <v>342.91</v>
      </c>
      <c r="J10" s="337">
        <v>248.3</v>
      </c>
      <c r="K10" s="546">
        <v>357.33</v>
      </c>
      <c r="L10" s="339">
        <v>390.72</v>
      </c>
    </row>
    <row r="11" spans="2:14" ht="21" customHeight="1">
      <c r="B11" s="732" t="s">
        <v>578</v>
      </c>
      <c r="C11" s="732"/>
      <c r="D11" s="732"/>
      <c r="E11" s="337">
        <v>143.09</v>
      </c>
      <c r="F11" s="341">
        <v>19.75</v>
      </c>
      <c r="G11" s="546">
        <v>67.66</v>
      </c>
      <c r="H11" s="341">
        <v>19.75</v>
      </c>
      <c r="I11" s="341">
        <v>19.89</v>
      </c>
      <c r="J11" s="545">
        <v>0</v>
      </c>
      <c r="K11" s="341">
        <v>55.55</v>
      </c>
      <c r="L11" s="341">
        <v>0</v>
      </c>
    </row>
    <row r="12" spans="2:14" ht="21" customHeight="1">
      <c r="B12" s="732" t="s">
        <v>579</v>
      </c>
      <c r="C12" s="732"/>
      <c r="D12" s="732"/>
      <c r="E12" s="337">
        <v>1601.07</v>
      </c>
      <c r="F12" s="337">
        <v>1040.3</v>
      </c>
      <c r="G12" s="544" t="s">
        <v>122</v>
      </c>
      <c r="H12" s="544" t="s">
        <v>122</v>
      </c>
      <c r="I12" s="544" t="s">
        <v>122</v>
      </c>
      <c r="J12" s="544" t="s">
        <v>122</v>
      </c>
      <c r="K12" s="544" t="s">
        <v>122</v>
      </c>
      <c r="L12" s="544" t="s">
        <v>122</v>
      </c>
    </row>
    <row r="13" spans="2:14" ht="21" customHeight="1">
      <c r="B13" s="729" t="s">
        <v>123</v>
      </c>
      <c r="C13" s="729"/>
      <c r="D13" s="729"/>
      <c r="E13" s="545">
        <v>539.51</v>
      </c>
      <c r="F13" s="546">
        <v>218.78</v>
      </c>
      <c r="G13" s="545">
        <v>222.84</v>
      </c>
      <c r="H13" s="342">
        <v>145</v>
      </c>
      <c r="I13" s="545">
        <v>0</v>
      </c>
      <c r="J13" s="342">
        <v>0</v>
      </c>
      <c r="K13" s="545">
        <v>316.67</v>
      </c>
      <c r="L13" s="337">
        <v>73.78</v>
      </c>
    </row>
    <row r="14" spans="2:14" ht="21" customHeight="1">
      <c r="B14" s="731" t="s">
        <v>266</v>
      </c>
      <c r="C14" s="731"/>
      <c r="D14" s="731"/>
      <c r="E14" s="546">
        <v>1037.93</v>
      </c>
      <c r="F14" s="546">
        <v>769.57</v>
      </c>
      <c r="G14" s="544" t="s">
        <v>122</v>
      </c>
      <c r="H14" s="544" t="s">
        <v>122</v>
      </c>
      <c r="I14" s="544" t="s">
        <v>122</v>
      </c>
      <c r="J14" s="544" t="s">
        <v>122</v>
      </c>
      <c r="K14" s="544" t="s">
        <v>122</v>
      </c>
      <c r="L14" s="544" t="s">
        <v>122</v>
      </c>
    </row>
    <row r="15" spans="2:14" ht="9" customHeight="1">
      <c r="B15" s="547"/>
      <c r="C15" s="547"/>
      <c r="D15" s="547"/>
      <c r="E15" s="546"/>
      <c r="F15" s="546"/>
      <c r="G15" s="544"/>
      <c r="H15" s="544"/>
      <c r="I15" s="544"/>
      <c r="J15" s="544"/>
      <c r="K15" s="544"/>
      <c r="L15" s="544"/>
    </row>
    <row r="16" spans="2:14" ht="3" customHeight="1">
      <c r="B16" s="414"/>
      <c r="C16" s="414"/>
      <c r="D16" s="414"/>
      <c r="E16" s="388"/>
      <c r="F16" s="388"/>
      <c r="G16" s="410"/>
      <c r="H16" s="410"/>
      <c r="I16" s="410"/>
      <c r="J16" s="410"/>
      <c r="K16" s="410"/>
      <c r="L16" s="410"/>
    </row>
    <row r="17" spans="2:12" ht="9" customHeight="1">
      <c r="B17" s="547"/>
      <c r="C17" s="547"/>
      <c r="D17" s="547"/>
      <c r="E17" s="546"/>
      <c r="F17" s="546"/>
      <c r="G17" s="544"/>
      <c r="H17" s="544"/>
      <c r="I17" s="544"/>
      <c r="J17" s="544"/>
      <c r="K17" s="544"/>
      <c r="L17" s="544"/>
    </row>
    <row r="18" spans="2:12" ht="12.75" customHeight="1">
      <c r="B18" s="686" t="s">
        <v>515</v>
      </c>
      <c r="C18" s="686"/>
      <c r="D18" s="686"/>
      <c r="E18" s="686"/>
      <c r="F18" s="686"/>
      <c r="G18" s="686"/>
      <c r="H18" s="686"/>
      <c r="I18" s="686"/>
      <c r="J18" s="686"/>
      <c r="K18" s="686"/>
      <c r="L18" s="686"/>
    </row>
    <row r="19" spans="2:12" ht="5.25" customHeight="1">
      <c r="B19" s="543"/>
      <c r="C19" s="543"/>
      <c r="D19" s="543"/>
      <c r="E19" s="543"/>
      <c r="F19" s="543"/>
      <c r="G19" s="543"/>
      <c r="H19" s="543"/>
      <c r="I19" s="543"/>
      <c r="J19" s="543"/>
      <c r="K19" s="543"/>
      <c r="L19" s="543"/>
    </row>
    <row r="20" spans="2:12" ht="12.75" customHeight="1">
      <c r="B20" s="415" t="s">
        <v>509</v>
      </c>
      <c r="C20" s="543"/>
      <c r="D20" s="543"/>
      <c r="E20" s="543"/>
      <c r="F20" s="543"/>
      <c r="G20" s="543"/>
      <c r="H20" s="543"/>
      <c r="I20" s="543"/>
      <c r="J20" s="543"/>
      <c r="K20" s="543"/>
      <c r="L20" s="543"/>
    </row>
    <row r="21" spans="2:12" ht="12.75" customHeight="1">
      <c r="B21" s="728" t="s">
        <v>580</v>
      </c>
      <c r="C21" s="728"/>
      <c r="D21" s="728"/>
      <c r="E21" s="728"/>
      <c r="F21" s="728"/>
      <c r="G21" s="728"/>
      <c r="H21" s="728"/>
      <c r="I21" s="728"/>
      <c r="J21" s="728"/>
      <c r="K21" s="728"/>
      <c r="L21" s="728"/>
    </row>
    <row r="22" spans="2:12" ht="12.75" customHeight="1">
      <c r="B22" s="730" t="s">
        <v>581</v>
      </c>
      <c r="C22" s="730"/>
      <c r="D22" s="730"/>
      <c r="E22" s="730"/>
      <c r="F22" s="730"/>
      <c r="G22" s="730"/>
      <c r="H22" s="730"/>
      <c r="I22" s="730"/>
      <c r="J22" s="730"/>
      <c r="K22" s="730"/>
      <c r="L22" s="730"/>
    </row>
    <row r="23" spans="2:12" ht="12.75" customHeight="1">
      <c r="B23" s="686" t="s">
        <v>582</v>
      </c>
      <c r="C23" s="709"/>
      <c r="D23" s="709"/>
      <c r="E23" s="709"/>
      <c r="F23" s="709"/>
      <c r="G23" s="709"/>
      <c r="H23" s="709"/>
      <c r="I23" s="709"/>
      <c r="J23" s="709"/>
      <c r="K23" s="709"/>
      <c r="L23" s="709"/>
    </row>
    <row r="24" spans="2:12" ht="12.75" customHeight="1">
      <c r="B24" s="686" t="s">
        <v>583</v>
      </c>
      <c r="C24" s="709"/>
      <c r="D24" s="709"/>
      <c r="E24" s="709"/>
      <c r="F24" s="709"/>
      <c r="G24" s="709"/>
      <c r="H24" s="709"/>
      <c r="I24" s="709"/>
      <c r="J24" s="709"/>
      <c r="K24" s="709"/>
      <c r="L24" s="709"/>
    </row>
    <row r="25" spans="2:12" ht="12.75" customHeight="1">
      <c r="B25" s="686" t="s">
        <v>571</v>
      </c>
      <c r="C25" s="709"/>
      <c r="D25" s="709"/>
      <c r="E25" s="709"/>
      <c r="F25" s="709"/>
      <c r="G25" s="709"/>
      <c r="H25" s="709"/>
      <c r="I25" s="709"/>
      <c r="J25" s="709"/>
      <c r="K25" s="709"/>
      <c r="L25" s="709"/>
    </row>
  </sheetData>
  <mergeCells count="20">
    <mergeCell ref="B1:L1"/>
    <mergeCell ref="K4:L4"/>
    <mergeCell ref="B9:D9"/>
    <mergeCell ref="B14:D14"/>
    <mergeCell ref="B7:D7"/>
    <mergeCell ref="B8:D8"/>
    <mergeCell ref="B4:D5"/>
    <mergeCell ref="E4:F4"/>
    <mergeCell ref="I4:J4"/>
    <mergeCell ref="G4:H4"/>
    <mergeCell ref="B10:D10"/>
    <mergeCell ref="B12:D12"/>
    <mergeCell ref="B11:D11"/>
    <mergeCell ref="B24:L24"/>
    <mergeCell ref="B25:L25"/>
    <mergeCell ref="B21:L21"/>
    <mergeCell ref="B13:D13"/>
    <mergeCell ref="B22:L22"/>
    <mergeCell ref="B23:L23"/>
    <mergeCell ref="B18:L18"/>
  </mergeCells>
  <phoneticPr fontId="6" type="noConversion"/>
  <hyperlinks>
    <hyperlink ref="N2" location="Indice!A1" tooltip="(voltar ao índice)" display="Indice!A1" xr:uid="{00000000-0004-0000-0E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4">
    <pageSetUpPr fitToPage="1"/>
  </sheetPr>
  <dimension ref="A1:P20"/>
  <sheetViews>
    <sheetView showGridLines="0" zoomScaleNormal="100" workbookViewId="0">
      <pane xSplit="4" ySplit="7" topLeftCell="E8" activePane="bottomRight" state="frozen"/>
      <selection activeCell="D27" sqref="D27"/>
      <selection pane="topRight" activeCell="D27" sqref="D27"/>
      <selection pane="bottomLeft" activeCell="D27" sqref="D27"/>
      <selection pane="bottomRight" activeCell="K3" sqref="K3"/>
    </sheetView>
  </sheetViews>
  <sheetFormatPr defaultRowHeight="11.25"/>
  <cols>
    <col min="1" max="1" width="6.7109375" style="15" customWidth="1"/>
    <col min="2" max="2" width="5.28515625" style="15" customWidth="1"/>
    <col min="3" max="3" width="6" style="15" customWidth="1"/>
    <col min="4" max="9" width="10.7109375" style="15" customWidth="1"/>
    <col min="10" max="10" width="6.7109375" style="15" customWidth="1"/>
    <col min="11" max="11" width="14.5703125" style="15" bestFit="1" customWidth="1"/>
    <col min="12" max="16384" width="9.140625" style="15"/>
  </cols>
  <sheetData>
    <row r="1" spans="1:16" ht="10.5" customHeight="1">
      <c r="B1" s="698" t="s">
        <v>549</v>
      </c>
      <c r="C1" s="698"/>
      <c r="D1" s="698"/>
      <c r="E1" s="698"/>
      <c r="F1" s="698"/>
      <c r="G1" s="698"/>
      <c r="H1" s="698"/>
      <c r="I1" s="698"/>
    </row>
    <row r="2" spans="1:16" ht="10.5" customHeight="1">
      <c r="B2" s="698"/>
      <c r="C2" s="698"/>
      <c r="D2" s="698"/>
      <c r="E2" s="698"/>
      <c r="F2" s="698"/>
      <c r="G2" s="698"/>
      <c r="H2" s="698"/>
      <c r="I2" s="698"/>
    </row>
    <row r="3" spans="1:16" ht="21" customHeight="1">
      <c r="K3" s="531" t="s">
        <v>412</v>
      </c>
    </row>
    <row r="4" spans="1:16">
      <c r="B4" s="27" t="s">
        <v>232</v>
      </c>
      <c r="D4" s="20"/>
      <c r="E4" s="20"/>
    </row>
    <row r="5" spans="1:16" ht="21" customHeight="1">
      <c r="B5" s="705" t="s">
        <v>73</v>
      </c>
      <c r="C5" s="706"/>
      <c r="D5" s="706"/>
      <c r="E5" s="724" t="s">
        <v>246</v>
      </c>
      <c r="F5" s="724" t="s">
        <v>194</v>
      </c>
      <c r="G5" s="724" t="s">
        <v>247</v>
      </c>
      <c r="H5" s="724" t="s">
        <v>460</v>
      </c>
      <c r="I5" s="737" t="s">
        <v>141</v>
      </c>
      <c r="J5" s="22"/>
    </row>
    <row r="6" spans="1:16" ht="21" customHeight="1">
      <c r="B6" s="699"/>
      <c r="C6" s="716"/>
      <c r="D6" s="716"/>
      <c r="E6" s="725"/>
      <c r="F6" s="725"/>
      <c r="G6" s="725"/>
      <c r="H6" s="725"/>
      <c r="I6" s="738"/>
      <c r="J6" s="22"/>
    </row>
    <row r="7" spans="1:16" ht="18" customHeight="1">
      <c r="B7" s="707"/>
      <c r="C7" s="708"/>
      <c r="D7" s="708"/>
      <c r="E7" s="726" t="s">
        <v>72</v>
      </c>
      <c r="F7" s="726"/>
      <c r="G7" s="708" t="s">
        <v>302</v>
      </c>
      <c r="H7" s="708"/>
      <c r="I7" s="713"/>
      <c r="J7" s="22"/>
    </row>
    <row r="8" spans="1:16" ht="9" customHeight="1">
      <c r="B8" s="367"/>
      <c r="C8" s="367"/>
      <c r="D8" s="367"/>
      <c r="E8" s="387"/>
      <c r="F8" s="387"/>
      <c r="G8" s="367"/>
      <c r="H8" s="367"/>
      <c r="I8" s="367"/>
      <c r="J8" s="22"/>
    </row>
    <row r="9" spans="1:16" ht="18" customHeight="1">
      <c r="B9" s="739">
        <v>2018</v>
      </c>
      <c r="C9" s="739"/>
      <c r="D9" s="739"/>
      <c r="E9" s="170">
        <v>258.38299999999998</v>
      </c>
      <c r="F9" s="61">
        <v>40</v>
      </c>
      <c r="G9" s="154">
        <v>133.732</v>
      </c>
      <c r="H9" s="154">
        <v>331.16608480000002</v>
      </c>
      <c r="I9" s="170">
        <v>1938.32205</v>
      </c>
      <c r="J9" s="22"/>
    </row>
    <row r="10" spans="1:16" ht="18" customHeight="1">
      <c r="B10" s="739">
        <v>2019</v>
      </c>
      <c r="C10" s="739"/>
      <c r="D10" s="739"/>
      <c r="E10" s="170">
        <v>267.89340600000003</v>
      </c>
      <c r="F10" s="170">
        <v>46</v>
      </c>
      <c r="G10" s="170">
        <v>131.98400000000001</v>
      </c>
      <c r="H10" s="170">
        <v>327.22458599999999</v>
      </c>
      <c r="I10" s="170">
        <v>1894.077675</v>
      </c>
      <c r="J10" s="22"/>
    </row>
    <row r="11" spans="1:16" ht="18" customHeight="1">
      <c r="B11" s="739">
        <v>2020</v>
      </c>
      <c r="C11" s="739"/>
      <c r="D11" s="739"/>
      <c r="E11" s="170">
        <v>224</v>
      </c>
      <c r="F11" s="170">
        <v>67</v>
      </c>
      <c r="G11" s="170">
        <v>107</v>
      </c>
      <c r="H11" s="170">
        <v>363</v>
      </c>
      <c r="I11" s="170">
        <v>1422</v>
      </c>
      <c r="J11" s="22"/>
      <c r="K11" s="22"/>
      <c r="L11" s="22"/>
      <c r="M11" s="22"/>
      <c r="N11" s="22"/>
      <c r="O11" s="22"/>
    </row>
    <row r="12" spans="1:16" ht="9" customHeight="1">
      <c r="B12" s="357"/>
      <c r="C12" s="357"/>
      <c r="D12" s="357"/>
      <c r="E12" s="170"/>
      <c r="F12" s="61"/>
      <c r="G12" s="154"/>
      <c r="H12" s="154"/>
      <c r="I12" s="170"/>
      <c r="J12" s="22"/>
      <c r="K12" s="22"/>
      <c r="L12" s="22"/>
      <c r="M12" s="22"/>
      <c r="N12" s="22"/>
      <c r="O12" s="22"/>
    </row>
    <row r="13" spans="1:16" ht="3" customHeight="1">
      <c r="B13" s="416"/>
      <c r="C13" s="416"/>
      <c r="D13" s="416"/>
      <c r="E13" s="417"/>
      <c r="F13" s="365"/>
      <c r="G13" s="418"/>
      <c r="H13" s="418"/>
      <c r="I13" s="417"/>
      <c r="J13" s="22"/>
      <c r="K13" s="22"/>
      <c r="L13" s="22"/>
      <c r="M13" s="22"/>
      <c r="N13" s="22"/>
      <c r="O13" s="22"/>
    </row>
    <row r="14" spans="1:16" ht="9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6" ht="9" customHeight="1">
      <c r="B15" s="740" t="s">
        <v>206</v>
      </c>
      <c r="C15" s="740"/>
      <c r="D15" s="740"/>
      <c r="E15" s="740"/>
      <c r="F15" s="740"/>
      <c r="G15" s="740"/>
      <c r="H15" s="740"/>
      <c r="I15" s="740"/>
      <c r="J15" s="22"/>
      <c r="K15" s="22"/>
      <c r="L15" s="22"/>
      <c r="M15" s="22"/>
      <c r="N15" s="22"/>
      <c r="O15" s="22"/>
    </row>
    <row r="16" spans="1:16" ht="12.75" customHeight="1">
      <c r="B16" s="686" t="s">
        <v>327</v>
      </c>
      <c r="C16" s="686"/>
      <c r="D16" s="686"/>
      <c r="E16" s="686"/>
      <c r="F16" s="686"/>
      <c r="G16" s="686"/>
      <c r="H16" s="686"/>
      <c r="I16" s="686"/>
      <c r="J16" s="22"/>
      <c r="K16" s="742"/>
      <c r="L16" s="742"/>
      <c r="M16" s="742"/>
      <c r="N16" s="741"/>
      <c r="O16" s="741"/>
      <c r="P16" s="22"/>
    </row>
    <row r="17" spans="2:16" ht="12.75" customHeight="1">
      <c r="B17" s="736" t="s">
        <v>303</v>
      </c>
      <c r="C17" s="736"/>
      <c r="D17" s="736"/>
      <c r="E17" s="736"/>
      <c r="F17" s="736"/>
      <c r="G17" s="736"/>
      <c r="H17" s="736"/>
      <c r="I17" s="736"/>
      <c r="K17" s="742"/>
      <c r="L17" s="742"/>
      <c r="M17" s="742"/>
      <c r="N17" s="741"/>
      <c r="O17" s="741"/>
      <c r="P17" s="22"/>
    </row>
    <row r="18" spans="2:16" ht="12.75" customHeight="1">
      <c r="B18" s="736" t="s">
        <v>304</v>
      </c>
      <c r="C18" s="736"/>
      <c r="D18" s="736"/>
      <c r="E18" s="736"/>
      <c r="F18" s="736"/>
      <c r="G18" s="736"/>
      <c r="H18" s="736"/>
      <c r="I18" s="736"/>
      <c r="K18" s="22"/>
      <c r="L18" s="22"/>
      <c r="M18" s="22"/>
      <c r="N18" s="22"/>
      <c r="O18" s="22"/>
      <c r="P18" s="22"/>
    </row>
    <row r="19" spans="2:16">
      <c r="K19" s="22"/>
      <c r="L19" s="22"/>
      <c r="M19" s="22"/>
      <c r="N19" s="22"/>
      <c r="O19" s="22"/>
      <c r="P19" s="22"/>
    </row>
    <row r="20" spans="2:16">
      <c r="K20" s="22"/>
      <c r="L20" s="22"/>
      <c r="M20" s="22"/>
      <c r="N20" s="22"/>
      <c r="O20" s="22"/>
      <c r="P20" s="22"/>
    </row>
  </sheetData>
  <mergeCells count="21">
    <mergeCell ref="O16:O17"/>
    <mergeCell ref="L16:L17"/>
    <mergeCell ref="M16:M17"/>
    <mergeCell ref="N16:N17"/>
    <mergeCell ref="K16:K17"/>
    <mergeCell ref="B18:I18"/>
    <mergeCell ref="B1:I2"/>
    <mergeCell ref="I5:I6"/>
    <mergeCell ref="G5:G6"/>
    <mergeCell ref="H5:H6"/>
    <mergeCell ref="E5:E6"/>
    <mergeCell ref="F5:F6"/>
    <mergeCell ref="B5:D7"/>
    <mergeCell ref="E7:F7"/>
    <mergeCell ref="G7:I7"/>
    <mergeCell ref="B9:D9"/>
    <mergeCell ref="B16:I16"/>
    <mergeCell ref="B17:I17"/>
    <mergeCell ref="B10:D10"/>
    <mergeCell ref="B11:D11"/>
    <mergeCell ref="B15:I15"/>
  </mergeCells>
  <phoneticPr fontId="6" type="noConversion"/>
  <hyperlinks>
    <hyperlink ref="K3" location="Indice!A1" tooltip="(voltar ao índice)" display="Indice!A1" xr:uid="{00000000-0004-0000-0F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5">
    <pageSetUpPr fitToPage="1"/>
  </sheetPr>
  <dimension ref="B1:J14"/>
  <sheetViews>
    <sheetView showGridLines="0" zoomScaleNormal="100" workbookViewId="0">
      <pane xSplit="4" ySplit="5" topLeftCell="E6" activePane="bottomRight" state="frozen"/>
      <selection activeCell="D27" sqref="D27"/>
      <selection pane="topRight" activeCell="D27" sqref="D27"/>
      <selection pane="bottomLeft" activeCell="D27" sqref="D27"/>
      <selection pane="bottomRight" activeCell="J3" sqref="J3"/>
    </sheetView>
  </sheetViews>
  <sheetFormatPr defaultRowHeight="11.25"/>
  <cols>
    <col min="1" max="1" width="6.7109375" style="15" customWidth="1"/>
    <col min="2" max="6" width="10.7109375" style="15" customWidth="1"/>
    <col min="7" max="7" width="9.28515625" style="15" bestFit="1" customWidth="1"/>
    <col min="8" max="8" width="9.140625" style="15"/>
    <col min="9" max="9" width="6.5703125" style="15" customWidth="1"/>
    <col min="10" max="10" width="14.5703125" style="15" bestFit="1" customWidth="1"/>
    <col min="11" max="16384" width="9.140625" style="15"/>
  </cols>
  <sheetData>
    <row r="1" spans="2:10" ht="10.5" customHeight="1">
      <c r="B1" s="698" t="s">
        <v>532</v>
      </c>
      <c r="C1" s="698"/>
      <c r="D1" s="698"/>
      <c r="E1" s="698"/>
      <c r="F1" s="698"/>
      <c r="G1" s="698"/>
      <c r="H1" s="698"/>
    </row>
    <row r="2" spans="2:10" ht="10.5" customHeight="1">
      <c r="B2" s="698"/>
      <c r="C2" s="698"/>
      <c r="D2" s="698"/>
      <c r="E2" s="698"/>
      <c r="F2" s="698"/>
      <c r="G2" s="698"/>
      <c r="H2" s="698"/>
    </row>
    <row r="3" spans="2:10" ht="21" customHeight="1">
      <c r="B3" s="145"/>
      <c r="C3" s="145"/>
      <c r="D3" s="145"/>
      <c r="J3" s="531" t="s">
        <v>412</v>
      </c>
    </row>
    <row r="4" spans="2:10">
      <c r="B4" s="29" t="s">
        <v>232</v>
      </c>
      <c r="C4" s="134"/>
      <c r="D4" s="22"/>
      <c r="E4" s="21"/>
      <c r="H4" s="21" t="s">
        <v>305</v>
      </c>
    </row>
    <row r="5" spans="2:10" ht="21" customHeight="1">
      <c r="B5" s="745" t="s">
        <v>225</v>
      </c>
      <c r="C5" s="746"/>
      <c r="D5" s="746"/>
      <c r="E5" s="682">
        <v>2019</v>
      </c>
      <c r="F5" s="690"/>
      <c r="G5" s="706">
        <v>2020</v>
      </c>
      <c r="H5" s="710"/>
    </row>
    <row r="6" spans="2:10" ht="9" customHeight="1">
      <c r="B6" s="419"/>
      <c r="C6" s="419"/>
      <c r="D6" s="419"/>
      <c r="E6" s="367"/>
      <c r="F6" s="367"/>
      <c r="G6" s="367"/>
    </row>
    <row r="7" spans="2:10" ht="18" customHeight="1">
      <c r="B7" s="743" t="s">
        <v>15</v>
      </c>
      <c r="C7" s="743"/>
      <c r="E7" s="330"/>
      <c r="F7" s="146">
        <v>3731</v>
      </c>
      <c r="G7" s="330"/>
      <c r="H7" s="146">
        <v>3545</v>
      </c>
    </row>
    <row r="8" spans="2:10" ht="18" customHeight="1">
      <c r="B8" s="743" t="s">
        <v>16</v>
      </c>
      <c r="C8" s="743"/>
      <c r="E8" s="330"/>
      <c r="F8" s="146">
        <v>3778</v>
      </c>
      <c r="G8" s="330"/>
      <c r="H8" s="146">
        <v>3779</v>
      </c>
    </row>
    <row r="9" spans="2:10" ht="18" customHeight="1">
      <c r="B9" s="743" t="s">
        <v>18</v>
      </c>
      <c r="C9" s="743"/>
      <c r="E9" s="330"/>
      <c r="F9" s="146">
        <v>6088</v>
      </c>
      <c r="G9" s="330"/>
      <c r="H9" s="146">
        <v>5976</v>
      </c>
    </row>
    <row r="10" spans="2:10" ht="18" customHeight="1">
      <c r="B10" s="744" t="s">
        <v>17</v>
      </c>
      <c r="C10" s="744"/>
      <c r="D10" s="22"/>
      <c r="E10" s="339"/>
      <c r="F10" s="146">
        <v>3373</v>
      </c>
      <c r="G10" s="339"/>
      <c r="H10" s="146">
        <v>3420</v>
      </c>
    </row>
    <row r="11" spans="2:10" ht="9" customHeight="1">
      <c r="B11" s="126"/>
      <c r="C11" s="126"/>
      <c r="D11" s="22"/>
      <c r="E11" s="22"/>
      <c r="F11" s="146"/>
      <c r="G11" s="22"/>
      <c r="H11" s="146"/>
    </row>
    <row r="12" spans="2:10" ht="3" customHeight="1">
      <c r="B12" s="405"/>
      <c r="C12" s="405"/>
      <c r="D12" s="394"/>
      <c r="E12" s="394"/>
      <c r="F12" s="420"/>
      <c r="G12" s="394"/>
      <c r="H12" s="420"/>
    </row>
    <row r="13" spans="2:10" ht="9" customHeight="1">
      <c r="B13" s="126"/>
      <c r="C13" s="126"/>
      <c r="D13" s="22"/>
      <c r="E13" s="22"/>
      <c r="F13" s="146"/>
      <c r="G13" s="22"/>
      <c r="H13" s="146"/>
    </row>
    <row r="14" spans="2:10" ht="12.75" customHeight="1">
      <c r="B14" s="686" t="s">
        <v>516</v>
      </c>
      <c r="C14" s="686"/>
      <c r="D14" s="686"/>
      <c r="E14" s="686"/>
      <c r="F14" s="686"/>
      <c r="G14" s="686"/>
      <c r="H14" s="686"/>
    </row>
  </sheetData>
  <mergeCells count="9">
    <mergeCell ref="B9:C9"/>
    <mergeCell ref="B10:C10"/>
    <mergeCell ref="B14:H14"/>
    <mergeCell ref="G5:H5"/>
    <mergeCell ref="B1:H2"/>
    <mergeCell ref="E5:F5"/>
    <mergeCell ref="B5:D5"/>
    <mergeCell ref="B7:C7"/>
    <mergeCell ref="B8:C8"/>
  </mergeCells>
  <phoneticPr fontId="0" type="noConversion"/>
  <hyperlinks>
    <hyperlink ref="J3" location="Indice!A1" tooltip="(voltar ao índice)" display="Indice!A1" xr:uid="{00000000-0004-0000-10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6">
    <pageSetUpPr fitToPage="1"/>
  </sheetPr>
  <dimension ref="B1:J75"/>
  <sheetViews>
    <sheetView showGridLines="0" zoomScaleNormal="100" workbookViewId="0">
      <pane xSplit="2" ySplit="6" topLeftCell="C7" activePane="bottomRight" state="frozen"/>
      <selection activeCell="D27" sqref="D27"/>
      <selection pane="topRight" activeCell="D27" sqref="D27"/>
      <selection pane="bottomLeft" activeCell="D27" sqref="D27"/>
      <selection pane="bottomRight" activeCell="J2" sqref="J2"/>
    </sheetView>
  </sheetViews>
  <sheetFormatPr defaultRowHeight="11.25"/>
  <cols>
    <col min="1" max="1" width="6.7109375" style="15" customWidth="1"/>
    <col min="2" max="2" width="19.5703125" style="15" customWidth="1"/>
    <col min="3" max="8" width="11.7109375" style="15" customWidth="1"/>
    <col min="9" max="9" width="6.5703125" style="15" customWidth="1"/>
    <col min="10" max="10" width="14.5703125" style="15" bestFit="1" customWidth="1"/>
    <col min="11" max="16384" width="9.140625" style="15"/>
  </cols>
  <sheetData>
    <row r="1" spans="2:10" s="138" customFormat="1" ht="21" customHeight="1">
      <c r="B1" s="721" t="s">
        <v>565</v>
      </c>
      <c r="C1" s="721"/>
      <c r="D1" s="721"/>
      <c r="E1" s="721"/>
      <c r="F1" s="721"/>
      <c r="G1" s="721"/>
      <c r="H1" s="721"/>
    </row>
    <row r="2" spans="2:10" s="138" customFormat="1" ht="21" customHeight="1">
      <c r="J2" s="531" t="s">
        <v>412</v>
      </c>
    </row>
    <row r="3" spans="2:10" ht="11.25" customHeight="1">
      <c r="B3" s="13" t="s">
        <v>232</v>
      </c>
      <c r="C3" s="171"/>
      <c r="D3" s="171"/>
      <c r="E3" s="171"/>
      <c r="F3" s="171"/>
      <c r="G3" s="171"/>
      <c r="H3" s="171"/>
    </row>
    <row r="4" spans="2:10" ht="21" customHeight="1">
      <c r="B4" s="717" t="s">
        <v>0</v>
      </c>
      <c r="C4" s="706" t="s">
        <v>248</v>
      </c>
      <c r="D4" s="722"/>
      <c r="E4" s="722"/>
      <c r="F4" s="706" t="s">
        <v>249</v>
      </c>
      <c r="G4" s="706"/>
      <c r="H4" s="710"/>
    </row>
    <row r="5" spans="2:10" ht="21" customHeight="1">
      <c r="B5" s="718"/>
      <c r="C5" s="395">
        <v>2019</v>
      </c>
      <c r="D5" s="395">
        <v>2020</v>
      </c>
      <c r="E5" s="382" t="s">
        <v>233</v>
      </c>
      <c r="F5" s="581">
        <v>2019</v>
      </c>
      <c r="G5" s="581">
        <v>2020</v>
      </c>
      <c r="H5" s="383" t="s">
        <v>233</v>
      </c>
      <c r="I5" s="22"/>
    </row>
    <row r="6" spans="2:10" ht="12.75">
      <c r="B6" s="719"/>
      <c r="C6" s="708" t="s">
        <v>245</v>
      </c>
      <c r="D6" s="720"/>
      <c r="E6" s="385" t="s">
        <v>234</v>
      </c>
      <c r="F6" s="708" t="s">
        <v>72</v>
      </c>
      <c r="G6" s="708"/>
      <c r="H6" s="386" t="s">
        <v>234</v>
      </c>
      <c r="I6" s="22"/>
    </row>
    <row r="7" spans="2:10" ht="9" customHeight="1">
      <c r="B7" s="403"/>
      <c r="C7" s="367"/>
      <c r="D7" s="404"/>
      <c r="E7" s="387"/>
      <c r="F7" s="367"/>
      <c r="G7" s="367"/>
      <c r="H7" s="387"/>
      <c r="I7" s="22"/>
    </row>
    <row r="8" spans="2:10" ht="20.25" customHeight="1">
      <c r="B8" s="353" t="s">
        <v>14</v>
      </c>
      <c r="C8" s="640">
        <v>19023.404000000002</v>
      </c>
      <c r="D8" s="640">
        <v>19824.585999999999</v>
      </c>
      <c r="E8" s="632">
        <v>4.2115596136211844</v>
      </c>
      <c r="F8" s="527">
        <v>3157.4339999999997</v>
      </c>
      <c r="G8" s="527">
        <v>3438.087</v>
      </c>
      <c r="H8" s="632">
        <v>8.8886418528463391</v>
      </c>
      <c r="I8" s="22"/>
    </row>
    <row r="9" spans="2:10" ht="20.25" customHeight="1">
      <c r="B9" s="126" t="s">
        <v>2</v>
      </c>
      <c r="C9" s="641">
        <v>1221.261</v>
      </c>
      <c r="D9" s="641">
        <v>1389.5409999999999</v>
      </c>
      <c r="E9" s="633">
        <v>13.779200351112495</v>
      </c>
      <c r="F9" s="181">
        <v>292.78899999999999</v>
      </c>
      <c r="G9" s="181">
        <v>341.71499999999997</v>
      </c>
      <c r="H9" s="633">
        <v>16.71032723223891</v>
      </c>
    </row>
    <row r="10" spans="2:10" ht="20.25" customHeight="1">
      <c r="B10" s="126" t="s">
        <v>3</v>
      </c>
      <c r="C10" s="641">
        <v>1274.9590000000001</v>
      </c>
      <c r="D10" s="641">
        <v>1298.2840000000001</v>
      </c>
      <c r="E10" s="633">
        <v>1.8294705947406971</v>
      </c>
      <c r="F10" s="181">
        <v>235.57</v>
      </c>
      <c r="G10" s="181">
        <v>284.59300000000002</v>
      </c>
      <c r="H10" s="633">
        <v>20.810374835505378</v>
      </c>
    </row>
    <row r="11" spans="2:10" ht="20.25" customHeight="1">
      <c r="B11" s="126" t="s">
        <v>4</v>
      </c>
      <c r="C11" s="641">
        <v>1863.258</v>
      </c>
      <c r="D11" s="641">
        <v>1707.1030000000001</v>
      </c>
      <c r="E11" s="633">
        <v>-8.380750277202619</v>
      </c>
      <c r="F11" s="181">
        <v>231.45</v>
      </c>
      <c r="G11" s="181">
        <v>312.64699999999999</v>
      </c>
      <c r="H11" s="633">
        <v>35.081875135018365</v>
      </c>
    </row>
    <row r="12" spans="2:10" ht="20.25" customHeight="1">
      <c r="B12" s="126" t="s">
        <v>5</v>
      </c>
      <c r="C12" s="641">
        <v>1863.4680000000001</v>
      </c>
      <c r="D12" s="641">
        <v>1647.607</v>
      </c>
      <c r="E12" s="633">
        <v>-11.583831866176403</v>
      </c>
      <c r="F12" s="181">
        <v>284.75799999999998</v>
      </c>
      <c r="G12" s="181">
        <v>298.01400000000001</v>
      </c>
      <c r="H12" s="633">
        <v>4.655180890440314</v>
      </c>
    </row>
    <row r="13" spans="2:10" ht="20.25" customHeight="1">
      <c r="B13" s="126" t="s">
        <v>6</v>
      </c>
      <c r="C13" s="641">
        <v>1876.06</v>
      </c>
      <c r="D13" s="641">
        <v>1842.35</v>
      </c>
      <c r="E13" s="633">
        <v>-1.7968508469878381</v>
      </c>
      <c r="F13" s="181">
        <v>258.11599999999999</v>
      </c>
      <c r="G13" s="181">
        <v>299.74400000000003</v>
      </c>
      <c r="H13" s="633">
        <v>16.127632537308827</v>
      </c>
    </row>
    <row r="14" spans="2:10" ht="20.25" customHeight="1">
      <c r="B14" s="126" t="s">
        <v>7</v>
      </c>
      <c r="C14" s="641">
        <v>1775.925</v>
      </c>
      <c r="D14" s="641">
        <v>1690.5640000000001</v>
      </c>
      <c r="E14" s="633">
        <v>-4.8065655925785089</v>
      </c>
      <c r="F14" s="181">
        <v>258.55399999999997</v>
      </c>
      <c r="G14" s="181">
        <v>294.97500000000002</v>
      </c>
      <c r="H14" s="633">
        <v>14.086419084601303</v>
      </c>
    </row>
    <row r="15" spans="2:10" ht="20.25" customHeight="1">
      <c r="B15" s="126" t="s">
        <v>8</v>
      </c>
      <c r="C15" s="641">
        <v>1776.01</v>
      </c>
      <c r="D15" s="641">
        <v>1608.345</v>
      </c>
      <c r="E15" s="633">
        <v>-9.4405436906323708</v>
      </c>
      <c r="F15" s="181">
        <v>284.07900000000001</v>
      </c>
      <c r="G15" s="181">
        <v>308.09699999999998</v>
      </c>
      <c r="H15" s="633">
        <v>8.4546904206224216</v>
      </c>
    </row>
    <row r="16" spans="2:10" ht="20.25" customHeight="1">
      <c r="B16" s="126" t="s">
        <v>9</v>
      </c>
      <c r="C16" s="641">
        <v>1694.3679999999999</v>
      </c>
      <c r="D16" s="641">
        <v>1447.1659999999999</v>
      </c>
      <c r="E16" s="633">
        <v>-14.589628699314435</v>
      </c>
      <c r="F16" s="181">
        <v>264.334</v>
      </c>
      <c r="G16" s="181">
        <v>246.49600000000001</v>
      </c>
      <c r="H16" s="633">
        <v>-6.748280584412143</v>
      </c>
    </row>
    <row r="17" spans="2:8" ht="20.25" customHeight="1">
      <c r="B17" s="126" t="s">
        <v>10</v>
      </c>
      <c r="C17" s="641">
        <v>1626.298</v>
      </c>
      <c r="D17" s="641">
        <v>1403.1769999999999</v>
      </c>
      <c r="E17" s="633">
        <v>-13.719564311091823</v>
      </c>
      <c r="F17" s="181">
        <v>234.39</v>
      </c>
      <c r="G17" s="181">
        <v>319.30599999999998</v>
      </c>
      <c r="H17" s="633">
        <v>36.228508042151972</v>
      </c>
    </row>
    <row r="18" spans="2:8" ht="20.25" customHeight="1">
      <c r="B18" s="126" t="s">
        <v>11</v>
      </c>
      <c r="C18" s="641">
        <v>1224.1849999999999</v>
      </c>
      <c r="D18" s="641">
        <v>1799.11</v>
      </c>
      <c r="E18" s="633">
        <v>46.96389843038429</v>
      </c>
      <c r="F18" s="181">
        <v>255.488</v>
      </c>
      <c r="G18" s="181">
        <v>233.44499999999999</v>
      </c>
      <c r="H18" s="633">
        <v>-8.6278024799599233</v>
      </c>
    </row>
    <row r="19" spans="2:8" ht="20.25" customHeight="1">
      <c r="B19" s="126" t="s">
        <v>12</v>
      </c>
      <c r="C19" s="641">
        <v>1415.174</v>
      </c>
      <c r="D19" s="641">
        <v>1957.69</v>
      </c>
      <c r="E19" s="633">
        <v>38.335639292412104</v>
      </c>
      <c r="F19" s="181">
        <v>267.22800000000001</v>
      </c>
      <c r="G19" s="181">
        <v>246.584</v>
      </c>
      <c r="H19" s="633">
        <v>-7.7252383732243652</v>
      </c>
    </row>
    <row r="20" spans="2:8" ht="20.25" customHeight="1">
      <c r="B20" s="126" t="s">
        <v>13</v>
      </c>
      <c r="C20" s="641">
        <v>1412.4380000000001</v>
      </c>
      <c r="D20" s="641">
        <v>2033.6489999999999</v>
      </c>
      <c r="E20" s="633">
        <v>43.981470337105044</v>
      </c>
      <c r="F20" s="181">
        <v>290.678</v>
      </c>
      <c r="G20" s="181">
        <v>252.471</v>
      </c>
      <c r="H20" s="633">
        <v>-13.14409759252506</v>
      </c>
    </row>
    <row r="21" spans="2:8" ht="9" customHeight="1">
      <c r="B21" s="126"/>
      <c r="C21" s="172"/>
      <c r="D21" s="172"/>
      <c r="E21" s="173"/>
      <c r="F21" s="174"/>
      <c r="G21" s="174"/>
      <c r="H21" s="173"/>
    </row>
    <row r="22" spans="2:8" ht="3" customHeight="1">
      <c r="B22" s="405"/>
      <c r="C22" s="408"/>
      <c r="D22" s="408"/>
      <c r="E22" s="407"/>
      <c r="F22" s="422"/>
      <c r="G22" s="422"/>
      <c r="H22" s="407"/>
    </row>
    <row r="23" spans="2:8" ht="9" customHeight="1">
      <c r="B23" s="126"/>
      <c r="C23" s="172"/>
      <c r="D23" s="172"/>
      <c r="E23" s="173"/>
      <c r="F23" s="174"/>
      <c r="G23" s="174"/>
      <c r="H23" s="173"/>
    </row>
    <row r="24" spans="2:8" ht="12.75" customHeight="1">
      <c r="B24" s="686" t="s">
        <v>517</v>
      </c>
      <c r="C24" s="686"/>
      <c r="D24" s="686"/>
      <c r="E24" s="686"/>
      <c r="F24" s="686"/>
      <c r="G24" s="686"/>
      <c r="H24" s="686"/>
    </row>
    <row r="25" spans="2:8" ht="13.5" customHeight="1"/>
    <row r="26" spans="2:8" ht="13.5" customHeight="1">
      <c r="B26" s="26"/>
      <c r="C26" s="175"/>
      <c r="D26" s="175"/>
      <c r="E26" s="176"/>
      <c r="F26" s="177"/>
      <c r="G26" s="177"/>
      <c r="H26" s="176"/>
    </row>
    <row r="27" spans="2:8" ht="15.75" customHeight="1">
      <c r="C27" s="25"/>
      <c r="D27" s="25"/>
      <c r="E27" s="25"/>
      <c r="F27" s="25"/>
      <c r="G27" s="25"/>
      <c r="H27" s="25"/>
    </row>
    <row r="28" spans="2:8" ht="12.75" customHeight="1">
      <c r="C28" s="93"/>
      <c r="D28" s="178"/>
      <c r="E28" s="93"/>
      <c r="G28" s="179"/>
    </row>
    <row r="29" spans="2:8" ht="12.75" customHeight="1">
      <c r="C29" s="180"/>
    </row>
    <row r="30" spans="2:8" ht="12.75" customHeight="1">
      <c r="C30" s="93"/>
      <c r="E30" s="93"/>
    </row>
    <row r="31" spans="2:8" ht="12.75" customHeight="1">
      <c r="C31" s="93"/>
      <c r="D31" s="93"/>
      <c r="E31" s="93"/>
      <c r="F31" s="93"/>
      <c r="G31" s="93"/>
      <c r="H31" s="93"/>
    </row>
    <row r="32" spans="2:8" ht="12.75" customHeight="1">
      <c r="C32" s="93"/>
      <c r="E32" s="93"/>
    </row>
    <row r="33" spans="3:5" ht="12.75" customHeight="1">
      <c r="C33" s="93"/>
      <c r="E33" s="93"/>
    </row>
    <row r="34" spans="3:5" ht="12.75" customHeight="1">
      <c r="C34" s="93"/>
      <c r="E34" s="93"/>
    </row>
    <row r="35" spans="3:5" ht="12.75" customHeight="1">
      <c r="C35" s="93"/>
      <c r="E35" s="93"/>
    </row>
    <row r="36" spans="3:5" ht="12.75" customHeight="1">
      <c r="C36" s="93"/>
      <c r="E36" s="93"/>
    </row>
    <row r="37" spans="3:5">
      <c r="C37" s="93"/>
      <c r="E37" s="93"/>
    </row>
    <row r="38" spans="3:5">
      <c r="C38" s="93"/>
      <c r="E38" s="93"/>
    </row>
    <row r="39" spans="3:5">
      <c r="C39" s="93"/>
      <c r="E39" s="93"/>
    </row>
    <row r="40" spans="3:5">
      <c r="C40" s="93"/>
      <c r="E40" s="93"/>
    </row>
    <row r="41" spans="3:5">
      <c r="C41" s="93"/>
      <c r="D41" s="93"/>
      <c r="E41" s="93"/>
    </row>
    <row r="42" spans="3:5">
      <c r="C42" s="93"/>
      <c r="D42" s="93"/>
      <c r="E42" s="93"/>
    </row>
    <row r="43" spans="3:5">
      <c r="C43" s="93"/>
      <c r="D43" s="93"/>
      <c r="E43" s="93"/>
    </row>
    <row r="44" spans="3:5">
      <c r="C44" s="93"/>
      <c r="D44" s="93"/>
      <c r="E44" s="93"/>
    </row>
    <row r="45" spans="3:5">
      <c r="C45" s="93"/>
      <c r="D45" s="93"/>
      <c r="E45" s="93"/>
    </row>
    <row r="46" spans="3:5">
      <c r="C46" s="93"/>
      <c r="D46" s="93"/>
      <c r="E46" s="93"/>
    </row>
    <row r="47" spans="3:5">
      <c r="C47" s="93"/>
      <c r="D47" s="93"/>
      <c r="E47" s="93"/>
    </row>
    <row r="48" spans="3:5">
      <c r="C48" s="93"/>
      <c r="D48" s="93"/>
      <c r="E48" s="93"/>
    </row>
    <row r="49" spans="3:5">
      <c r="C49" s="93"/>
      <c r="D49" s="93"/>
      <c r="E49" s="93"/>
    </row>
    <row r="50" spans="3:5">
      <c r="C50" s="93"/>
      <c r="D50" s="93"/>
      <c r="E50" s="93"/>
    </row>
    <row r="51" spans="3:5">
      <c r="C51" s="93"/>
      <c r="D51" s="93"/>
      <c r="E51" s="93"/>
    </row>
    <row r="52" spans="3:5">
      <c r="C52" s="93"/>
      <c r="D52" s="93"/>
      <c r="E52" s="93"/>
    </row>
    <row r="53" spans="3:5">
      <c r="C53" s="93"/>
      <c r="D53" s="93"/>
      <c r="E53" s="93"/>
    </row>
    <row r="54" spans="3:5">
      <c r="C54" s="93"/>
      <c r="D54" s="93"/>
      <c r="E54" s="93"/>
    </row>
    <row r="55" spans="3:5">
      <c r="C55" s="93"/>
      <c r="D55" s="93"/>
      <c r="E55" s="93"/>
    </row>
    <row r="56" spans="3:5">
      <c r="C56" s="93"/>
      <c r="D56" s="93"/>
      <c r="E56" s="93"/>
    </row>
    <row r="57" spans="3:5">
      <c r="C57" s="93"/>
      <c r="D57" s="93"/>
      <c r="E57" s="93"/>
    </row>
    <row r="58" spans="3:5">
      <c r="C58" s="93"/>
      <c r="D58" s="93"/>
      <c r="E58" s="93"/>
    </row>
    <row r="59" spans="3:5">
      <c r="C59" s="93"/>
      <c r="D59" s="93"/>
      <c r="E59" s="93"/>
    </row>
    <row r="60" spans="3:5">
      <c r="C60" s="93"/>
      <c r="D60" s="93"/>
      <c r="E60" s="93"/>
    </row>
    <row r="61" spans="3:5">
      <c r="C61" s="93"/>
      <c r="D61" s="93"/>
      <c r="E61" s="93"/>
    </row>
    <row r="62" spans="3:5">
      <c r="C62" s="93"/>
      <c r="D62" s="93"/>
      <c r="E62" s="93"/>
    </row>
    <row r="63" spans="3:5">
      <c r="C63" s="93"/>
      <c r="D63" s="93"/>
      <c r="E63" s="93"/>
    </row>
    <row r="64" spans="3:5">
      <c r="C64" s="93"/>
      <c r="D64" s="93"/>
      <c r="E64" s="93"/>
    </row>
    <row r="65" spans="3:5">
      <c r="C65" s="93"/>
      <c r="D65" s="93"/>
      <c r="E65" s="93"/>
    </row>
    <row r="66" spans="3:5">
      <c r="C66" s="93"/>
      <c r="D66" s="93"/>
      <c r="E66" s="93"/>
    </row>
    <row r="67" spans="3:5">
      <c r="C67" s="93"/>
      <c r="D67" s="93"/>
      <c r="E67" s="93"/>
    </row>
    <row r="68" spans="3:5">
      <c r="C68" s="93"/>
      <c r="D68" s="93"/>
      <c r="E68" s="93"/>
    </row>
    <row r="69" spans="3:5">
      <c r="C69" s="93"/>
      <c r="D69" s="93"/>
      <c r="E69" s="93"/>
    </row>
    <row r="70" spans="3:5">
      <c r="C70" s="93"/>
      <c r="D70" s="93"/>
      <c r="E70" s="93"/>
    </row>
    <row r="71" spans="3:5">
      <c r="C71" s="93"/>
      <c r="D71" s="93"/>
      <c r="E71" s="93"/>
    </row>
    <row r="72" spans="3:5">
      <c r="C72" s="93"/>
      <c r="D72" s="93"/>
      <c r="E72" s="93"/>
    </row>
    <row r="73" spans="3:5">
      <c r="C73" s="93"/>
      <c r="D73" s="93"/>
      <c r="E73" s="93"/>
    </row>
    <row r="74" spans="3:5">
      <c r="C74" s="93"/>
      <c r="D74" s="93"/>
      <c r="E74" s="93"/>
    </row>
    <row r="75" spans="3:5">
      <c r="C75" s="93"/>
      <c r="D75" s="93"/>
      <c r="E75" s="93"/>
    </row>
  </sheetData>
  <mergeCells count="7">
    <mergeCell ref="B24:H24"/>
    <mergeCell ref="B1:H1"/>
    <mergeCell ref="C4:E4"/>
    <mergeCell ref="F4:H4"/>
    <mergeCell ref="B4:B6"/>
    <mergeCell ref="C6:D6"/>
    <mergeCell ref="F6:G6"/>
  </mergeCells>
  <phoneticPr fontId="0" type="noConversion"/>
  <hyperlinks>
    <hyperlink ref="J2" location="Indice!A1" tooltip="(voltar ao índice)" display="Indice!A1" xr:uid="{00000000-0004-0000-11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7">
    <pageSetUpPr fitToPage="1"/>
  </sheetPr>
  <dimension ref="B1:AF26"/>
  <sheetViews>
    <sheetView showGridLines="0" zoomScaleNormal="100" zoomScaleSheetLayoutView="70" workbookViewId="0">
      <pane xSplit="2" ySplit="7" topLeftCell="C8" activePane="bottomRight" state="frozen"/>
      <selection activeCell="D27" sqref="D27"/>
      <selection pane="topRight" activeCell="D27" sqref="D27"/>
      <selection pane="bottomLeft" activeCell="D27" sqref="D27"/>
      <selection pane="bottomRight" activeCell="B26" sqref="B26"/>
    </sheetView>
  </sheetViews>
  <sheetFormatPr defaultRowHeight="11.25"/>
  <cols>
    <col min="1" max="1" width="6.7109375" style="15" customWidth="1"/>
    <col min="2" max="2" width="19.28515625" style="15" customWidth="1"/>
    <col min="3" max="14" width="9.140625" style="15"/>
    <col min="15" max="26" width="9.140625" style="15" customWidth="1"/>
    <col min="27" max="16384" width="9.140625" style="15"/>
  </cols>
  <sheetData>
    <row r="1" spans="2:32" ht="21" customHeight="1">
      <c r="B1" s="755" t="s">
        <v>550</v>
      </c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R1" s="755"/>
      <c r="S1" s="755"/>
      <c r="T1" s="755"/>
      <c r="U1" s="755"/>
      <c r="V1" s="755"/>
      <c r="W1" s="755"/>
      <c r="X1" s="755"/>
      <c r="Y1" s="755"/>
      <c r="Z1" s="755"/>
    </row>
    <row r="2" spans="2:32" ht="21" customHeight="1"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AB2" s="306"/>
    </row>
    <row r="3" spans="2:32" ht="12.75" customHeight="1">
      <c r="B3" s="189" t="s">
        <v>232</v>
      </c>
      <c r="C3" s="184"/>
      <c r="D3" s="184"/>
      <c r="E3" s="184"/>
      <c r="F3" s="184"/>
      <c r="G3" s="184"/>
      <c r="H3" s="184"/>
      <c r="I3" s="184"/>
      <c r="J3" s="184"/>
      <c r="K3" s="184"/>
      <c r="L3" s="185"/>
      <c r="M3" s="185"/>
      <c r="N3" s="185"/>
    </row>
    <row r="4" spans="2:32" ht="21" customHeight="1">
      <c r="B4" s="749" t="s">
        <v>0</v>
      </c>
      <c r="C4" s="752" t="s">
        <v>15</v>
      </c>
      <c r="D4" s="752"/>
      <c r="E4" s="752"/>
      <c r="F4" s="752"/>
      <c r="G4" s="752"/>
      <c r="H4" s="752"/>
      <c r="I4" s="752" t="s">
        <v>16</v>
      </c>
      <c r="J4" s="752"/>
      <c r="K4" s="752"/>
      <c r="L4" s="752"/>
      <c r="M4" s="752"/>
      <c r="N4" s="752"/>
      <c r="O4" s="752" t="s">
        <v>17</v>
      </c>
      <c r="P4" s="752"/>
      <c r="Q4" s="752"/>
      <c r="R4" s="752"/>
      <c r="S4" s="752"/>
      <c r="T4" s="752"/>
      <c r="U4" s="752" t="s">
        <v>18</v>
      </c>
      <c r="V4" s="752"/>
      <c r="W4" s="752"/>
      <c r="X4" s="752"/>
      <c r="Y4" s="752"/>
      <c r="Z4" s="753"/>
      <c r="AA4" s="752" t="s">
        <v>14</v>
      </c>
      <c r="AB4" s="752"/>
      <c r="AC4" s="752"/>
      <c r="AD4" s="752"/>
      <c r="AE4" s="752"/>
      <c r="AF4" s="753"/>
    </row>
    <row r="5" spans="2:32" ht="21" customHeight="1">
      <c r="B5" s="750"/>
      <c r="C5" s="747" t="s">
        <v>257</v>
      </c>
      <c r="D5" s="747"/>
      <c r="E5" s="747" t="s">
        <v>233</v>
      </c>
      <c r="F5" s="747" t="s">
        <v>258</v>
      </c>
      <c r="G5" s="747"/>
      <c r="H5" s="747" t="s">
        <v>233</v>
      </c>
      <c r="I5" s="747" t="s">
        <v>257</v>
      </c>
      <c r="J5" s="747"/>
      <c r="K5" s="747" t="s">
        <v>233</v>
      </c>
      <c r="L5" s="747" t="s">
        <v>258</v>
      </c>
      <c r="M5" s="747"/>
      <c r="N5" s="747" t="s">
        <v>233</v>
      </c>
      <c r="O5" s="747" t="s">
        <v>257</v>
      </c>
      <c r="P5" s="747"/>
      <c r="Q5" s="747" t="s">
        <v>233</v>
      </c>
      <c r="R5" s="747" t="s">
        <v>258</v>
      </c>
      <c r="S5" s="747"/>
      <c r="T5" s="747" t="s">
        <v>233</v>
      </c>
      <c r="U5" s="747" t="s">
        <v>257</v>
      </c>
      <c r="V5" s="747"/>
      <c r="W5" s="747" t="s">
        <v>233</v>
      </c>
      <c r="X5" s="747" t="s">
        <v>258</v>
      </c>
      <c r="Y5" s="747"/>
      <c r="Z5" s="754" t="s">
        <v>233</v>
      </c>
      <c r="AA5" s="747" t="s">
        <v>257</v>
      </c>
      <c r="AB5" s="747"/>
      <c r="AC5" s="747" t="s">
        <v>233</v>
      </c>
      <c r="AD5" s="747" t="s">
        <v>258</v>
      </c>
      <c r="AE5" s="747"/>
      <c r="AF5" s="754" t="s">
        <v>233</v>
      </c>
    </row>
    <row r="6" spans="2:32" ht="21" customHeight="1">
      <c r="B6" s="750"/>
      <c r="C6" s="423">
        <v>2019</v>
      </c>
      <c r="D6" s="423">
        <v>2020</v>
      </c>
      <c r="E6" s="747"/>
      <c r="F6" s="548">
        <v>2019</v>
      </c>
      <c r="G6" s="548">
        <v>2020</v>
      </c>
      <c r="H6" s="747"/>
      <c r="I6" s="548">
        <v>2019</v>
      </c>
      <c r="J6" s="548">
        <v>2020</v>
      </c>
      <c r="K6" s="747"/>
      <c r="L6" s="548">
        <v>2019</v>
      </c>
      <c r="M6" s="548">
        <v>2020</v>
      </c>
      <c r="N6" s="747"/>
      <c r="O6" s="548">
        <v>2019</v>
      </c>
      <c r="P6" s="548">
        <v>2020</v>
      </c>
      <c r="Q6" s="747"/>
      <c r="R6" s="548">
        <v>2019</v>
      </c>
      <c r="S6" s="548">
        <v>2020</v>
      </c>
      <c r="T6" s="747"/>
      <c r="U6" s="548">
        <v>2019</v>
      </c>
      <c r="V6" s="548">
        <v>2020</v>
      </c>
      <c r="W6" s="747"/>
      <c r="X6" s="548">
        <v>2019</v>
      </c>
      <c r="Y6" s="548">
        <v>2020</v>
      </c>
      <c r="Z6" s="754"/>
      <c r="AA6" s="569">
        <v>2019</v>
      </c>
      <c r="AB6" s="569">
        <v>2020</v>
      </c>
      <c r="AC6" s="747">
        <v>2019</v>
      </c>
      <c r="AD6" s="574">
        <v>2019</v>
      </c>
      <c r="AE6" s="574">
        <v>2020</v>
      </c>
      <c r="AF6" s="754"/>
    </row>
    <row r="7" spans="2:32">
      <c r="B7" s="751"/>
      <c r="C7" s="748" t="s">
        <v>239</v>
      </c>
      <c r="D7" s="748"/>
      <c r="E7" s="424" t="s">
        <v>234</v>
      </c>
      <c r="F7" s="748" t="s">
        <v>72</v>
      </c>
      <c r="G7" s="748"/>
      <c r="H7" s="424" t="s">
        <v>234</v>
      </c>
      <c r="I7" s="748" t="s">
        <v>239</v>
      </c>
      <c r="J7" s="748"/>
      <c r="K7" s="424" t="s">
        <v>234</v>
      </c>
      <c r="L7" s="748" t="s">
        <v>72</v>
      </c>
      <c r="M7" s="748"/>
      <c r="N7" s="424" t="s">
        <v>234</v>
      </c>
      <c r="O7" s="748" t="s">
        <v>239</v>
      </c>
      <c r="P7" s="748"/>
      <c r="Q7" s="424" t="s">
        <v>234</v>
      </c>
      <c r="R7" s="748" t="s">
        <v>72</v>
      </c>
      <c r="S7" s="748"/>
      <c r="T7" s="424" t="s">
        <v>234</v>
      </c>
      <c r="U7" s="748" t="s">
        <v>239</v>
      </c>
      <c r="V7" s="748"/>
      <c r="W7" s="424" t="s">
        <v>234</v>
      </c>
      <c r="X7" s="748" t="s">
        <v>72</v>
      </c>
      <c r="Y7" s="748"/>
      <c r="Z7" s="425" t="s">
        <v>234</v>
      </c>
      <c r="AA7" s="748" t="s">
        <v>239</v>
      </c>
      <c r="AB7" s="748"/>
      <c r="AC7" s="570" t="s">
        <v>234</v>
      </c>
      <c r="AD7" s="748" t="s">
        <v>72</v>
      </c>
      <c r="AE7" s="748"/>
      <c r="AF7" s="571" t="s">
        <v>234</v>
      </c>
    </row>
    <row r="8" spans="2:32" ht="9" customHeight="1">
      <c r="B8" s="426"/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  <c r="Z8" s="426"/>
    </row>
    <row r="9" spans="2:32" ht="21" customHeight="1">
      <c r="B9" s="190" t="s">
        <v>14</v>
      </c>
      <c r="C9" s="642">
        <v>4006</v>
      </c>
      <c r="D9" s="642">
        <v>3599</v>
      </c>
      <c r="E9" s="643">
        <v>-10.159760359460812</v>
      </c>
      <c r="F9" s="644">
        <v>926.7879999999999</v>
      </c>
      <c r="G9" s="644">
        <v>868.03800000000001</v>
      </c>
      <c r="H9" s="643">
        <v>-6.3390980461551116</v>
      </c>
      <c r="I9" s="631">
        <v>1733</v>
      </c>
      <c r="J9" s="631">
        <v>1189</v>
      </c>
      <c r="K9" s="643">
        <v>-31.390652048470859</v>
      </c>
      <c r="L9" s="650">
        <v>68.512</v>
      </c>
      <c r="M9" s="650">
        <v>58.009</v>
      </c>
      <c r="N9" s="643">
        <v>-15.330161139654363</v>
      </c>
      <c r="O9" s="652">
        <v>90</v>
      </c>
      <c r="P9" s="652">
        <v>64</v>
      </c>
      <c r="Q9" s="643">
        <v>-28.888888888888886</v>
      </c>
      <c r="R9" s="632">
        <v>1.177</v>
      </c>
      <c r="S9" s="632">
        <v>1.0310000000000001</v>
      </c>
      <c r="T9" s="643">
        <v>-12.404418011894657</v>
      </c>
      <c r="U9" s="652">
        <v>128</v>
      </c>
      <c r="V9" s="652">
        <v>82</v>
      </c>
      <c r="W9" s="643">
        <v>-35.9375</v>
      </c>
      <c r="X9" s="102">
        <v>1.948</v>
      </c>
      <c r="Y9" s="102">
        <v>1.3420000000000001</v>
      </c>
      <c r="Z9" s="643">
        <v>-31.108829568788497</v>
      </c>
      <c r="AA9" s="657">
        <v>5957</v>
      </c>
      <c r="AB9" s="657">
        <v>4934</v>
      </c>
      <c r="AC9" s="643">
        <v>-17.173073694812825</v>
      </c>
      <c r="AD9" s="632">
        <v>998.42499999999995</v>
      </c>
      <c r="AE9" s="632">
        <v>928.42000000000007</v>
      </c>
      <c r="AF9" s="643">
        <v>-7.0112179487179516</v>
      </c>
    </row>
    <row r="10" spans="2:32" ht="21" customHeight="1">
      <c r="B10" s="192" t="s">
        <v>2</v>
      </c>
      <c r="C10" s="89">
        <v>269</v>
      </c>
      <c r="D10" s="89">
        <v>226</v>
      </c>
      <c r="E10" s="305">
        <v>-15.98513011152416</v>
      </c>
      <c r="F10" s="645">
        <v>62.136000000000003</v>
      </c>
      <c r="G10" s="645">
        <v>52.835000000000001</v>
      </c>
      <c r="H10" s="305">
        <v>-14.968778164027297</v>
      </c>
      <c r="I10" s="646">
        <v>155</v>
      </c>
      <c r="J10" s="646">
        <v>116</v>
      </c>
      <c r="K10" s="647">
        <v>-25.161290322580644</v>
      </c>
      <c r="L10" s="136">
        <v>3.7469999999999999</v>
      </c>
      <c r="M10" s="136">
        <v>4.1959999999999997</v>
      </c>
      <c r="N10" s="647">
        <v>11.982919669068593</v>
      </c>
      <c r="O10" s="653">
        <v>0</v>
      </c>
      <c r="P10" s="653">
        <v>0</v>
      </c>
      <c r="Q10" s="647" t="s">
        <v>122</v>
      </c>
      <c r="R10" s="181">
        <v>0</v>
      </c>
      <c r="S10" s="181">
        <v>0</v>
      </c>
      <c r="T10" s="647" t="s">
        <v>122</v>
      </c>
      <c r="U10" s="64">
        <v>2</v>
      </c>
      <c r="V10" s="64">
        <v>0</v>
      </c>
      <c r="W10" s="647">
        <v>-100</v>
      </c>
      <c r="X10" s="655" t="s">
        <v>230</v>
      </c>
      <c r="Y10" s="655">
        <v>0</v>
      </c>
      <c r="Z10" s="647">
        <v>-100</v>
      </c>
      <c r="AA10" s="653">
        <v>426</v>
      </c>
      <c r="AB10" s="653">
        <v>342</v>
      </c>
      <c r="AC10" s="647">
        <v>-19.718309859154925</v>
      </c>
      <c r="AD10" s="181">
        <v>65.925000000000011</v>
      </c>
      <c r="AE10" s="181">
        <v>57.030999999999999</v>
      </c>
      <c r="AF10" s="647">
        <v>-13.505311077389992</v>
      </c>
    </row>
    <row r="11" spans="2:32" ht="21" customHeight="1">
      <c r="B11" s="192" t="s">
        <v>3</v>
      </c>
      <c r="C11" s="89">
        <v>217</v>
      </c>
      <c r="D11" s="89">
        <v>229</v>
      </c>
      <c r="E11" s="305">
        <v>5.5299539170506895</v>
      </c>
      <c r="F11" s="645">
        <v>51.25</v>
      </c>
      <c r="G11" s="645">
        <v>53.335000000000001</v>
      </c>
      <c r="H11" s="305">
        <v>4.0682926829268329</v>
      </c>
      <c r="I11" s="646">
        <v>99</v>
      </c>
      <c r="J11" s="646">
        <v>91</v>
      </c>
      <c r="K11" s="643">
        <v>-8.0808080808080778</v>
      </c>
      <c r="L11" s="651">
        <v>4.8680000000000003</v>
      </c>
      <c r="M11" s="651">
        <v>5.1790000000000003</v>
      </c>
      <c r="N11" s="643">
        <v>6.3886606409202962</v>
      </c>
      <c r="O11" s="653">
        <v>5</v>
      </c>
      <c r="P11" s="653">
        <v>3</v>
      </c>
      <c r="Q11" s="647">
        <v>-40</v>
      </c>
      <c r="R11" s="655">
        <v>9.2999999999999999E-2</v>
      </c>
      <c r="S11" s="655">
        <v>8.5999999999999993E-2</v>
      </c>
      <c r="T11" s="647">
        <v>-7.5268817204301115</v>
      </c>
      <c r="U11" s="64">
        <v>4</v>
      </c>
      <c r="V11" s="64">
        <v>5</v>
      </c>
      <c r="W11" s="643">
        <v>25</v>
      </c>
      <c r="X11" s="181">
        <v>8.3000000000000004E-2</v>
      </c>
      <c r="Y11" s="181">
        <v>0.107</v>
      </c>
      <c r="Z11" s="647">
        <v>28.915662650602393</v>
      </c>
      <c r="AA11" s="653">
        <v>325</v>
      </c>
      <c r="AB11" s="653">
        <v>328</v>
      </c>
      <c r="AC11" s="647">
        <v>0.92307692307691536</v>
      </c>
      <c r="AD11" s="181">
        <v>56.294000000000004</v>
      </c>
      <c r="AE11" s="181">
        <v>58.707000000000001</v>
      </c>
      <c r="AF11" s="647">
        <v>4.2628774422735383</v>
      </c>
    </row>
    <row r="12" spans="2:32" ht="21" customHeight="1">
      <c r="B12" s="192" t="s">
        <v>4</v>
      </c>
      <c r="C12" s="89">
        <v>231</v>
      </c>
      <c r="D12" s="89">
        <v>320</v>
      </c>
      <c r="E12" s="305">
        <v>38.52813852813852</v>
      </c>
      <c r="F12" s="645">
        <v>53.537999999999997</v>
      </c>
      <c r="G12" s="645">
        <v>77.442999999999998</v>
      </c>
      <c r="H12" s="305">
        <v>44.650528596510888</v>
      </c>
      <c r="I12" s="646">
        <v>97</v>
      </c>
      <c r="J12" s="646">
        <v>111</v>
      </c>
      <c r="K12" s="647">
        <v>14.432989690721643</v>
      </c>
      <c r="L12" s="136">
        <v>3.8130000000000002</v>
      </c>
      <c r="M12" s="136">
        <v>5.4619999999999997</v>
      </c>
      <c r="N12" s="647">
        <v>43.246787306582732</v>
      </c>
      <c r="O12" s="653">
        <v>0</v>
      </c>
      <c r="P12" s="653">
        <v>14</v>
      </c>
      <c r="Q12" s="647" t="s">
        <v>122</v>
      </c>
      <c r="R12" s="655">
        <v>0</v>
      </c>
      <c r="S12" s="655">
        <v>0.13900000000000001</v>
      </c>
      <c r="T12" s="647" t="s">
        <v>122</v>
      </c>
      <c r="U12" s="64">
        <v>0</v>
      </c>
      <c r="V12" s="64">
        <v>0</v>
      </c>
      <c r="W12" s="647" t="s">
        <v>122</v>
      </c>
      <c r="X12" s="655">
        <v>0</v>
      </c>
      <c r="Y12" s="655">
        <v>0</v>
      </c>
      <c r="Z12" s="647" t="s">
        <v>122</v>
      </c>
      <c r="AA12" s="653">
        <v>328</v>
      </c>
      <c r="AB12" s="653">
        <v>445</v>
      </c>
      <c r="AC12" s="647">
        <v>35.670731707317074</v>
      </c>
      <c r="AD12" s="181">
        <v>57.350999999999999</v>
      </c>
      <c r="AE12" s="181">
        <v>83.043999999999997</v>
      </c>
      <c r="AF12" s="647">
        <v>44.599303135888512</v>
      </c>
    </row>
    <row r="13" spans="2:32" ht="21" customHeight="1">
      <c r="B13" s="192" t="s">
        <v>5</v>
      </c>
      <c r="C13" s="89">
        <v>345</v>
      </c>
      <c r="D13" s="89">
        <v>238</v>
      </c>
      <c r="E13" s="305">
        <v>-31.014492753623191</v>
      </c>
      <c r="F13" s="645">
        <v>78.233999999999995</v>
      </c>
      <c r="G13" s="645">
        <v>56.991999999999997</v>
      </c>
      <c r="H13" s="305">
        <v>-27.151877700232628</v>
      </c>
      <c r="I13" s="646">
        <v>129</v>
      </c>
      <c r="J13" s="646">
        <v>60</v>
      </c>
      <c r="K13" s="647">
        <v>-53.488372093023258</v>
      </c>
      <c r="L13" s="651">
        <v>4.4370000000000003</v>
      </c>
      <c r="M13" s="651">
        <v>0.93300000000000005</v>
      </c>
      <c r="N13" s="647">
        <v>-78.972278566599059</v>
      </c>
      <c r="O13" s="653">
        <v>61</v>
      </c>
      <c r="P13" s="653">
        <v>10</v>
      </c>
      <c r="Q13" s="654">
        <v>-83.606557377049185</v>
      </c>
      <c r="R13" s="655">
        <v>0.746</v>
      </c>
      <c r="S13" s="655">
        <v>8.5000000000000006E-2</v>
      </c>
      <c r="T13" s="647">
        <v>-88.605898123324394</v>
      </c>
      <c r="U13" s="64">
        <v>69</v>
      </c>
      <c r="V13" s="64">
        <v>12</v>
      </c>
      <c r="W13" s="654">
        <v>-82.608695652173907</v>
      </c>
      <c r="X13" s="655">
        <v>0.94199999999999995</v>
      </c>
      <c r="Y13" s="655">
        <v>0.13800000000000001</v>
      </c>
      <c r="Z13" s="647">
        <v>-85.350318471337587</v>
      </c>
      <c r="AA13" s="653">
        <v>604</v>
      </c>
      <c r="AB13" s="653">
        <v>320</v>
      </c>
      <c r="AC13" s="647">
        <v>-47.019867549668874</v>
      </c>
      <c r="AD13" s="181">
        <v>84.35899999999998</v>
      </c>
      <c r="AE13" s="181">
        <v>58.147999999999996</v>
      </c>
      <c r="AF13" s="647">
        <v>-31.161137440758303</v>
      </c>
    </row>
    <row r="14" spans="2:32" ht="21" customHeight="1">
      <c r="B14" s="192" t="s">
        <v>6</v>
      </c>
      <c r="C14" s="89">
        <v>256</v>
      </c>
      <c r="D14" s="89">
        <v>255</v>
      </c>
      <c r="E14" s="305">
        <v>-0.390625</v>
      </c>
      <c r="F14" s="645">
        <v>58.265000000000001</v>
      </c>
      <c r="G14" s="645">
        <v>60.277000000000001</v>
      </c>
      <c r="H14" s="305">
        <v>3.4531880202522958</v>
      </c>
      <c r="I14" s="646">
        <v>107</v>
      </c>
      <c r="J14" s="646">
        <v>41</v>
      </c>
      <c r="K14" s="647">
        <v>-61.68224299065421</v>
      </c>
      <c r="L14" s="651">
        <v>3.4430000000000001</v>
      </c>
      <c r="M14" s="651">
        <v>2.3090000000000002</v>
      </c>
      <c r="N14" s="647">
        <v>-32.936392680801617</v>
      </c>
      <c r="O14" s="653">
        <v>3</v>
      </c>
      <c r="P14" s="653">
        <v>0</v>
      </c>
      <c r="Q14" s="643">
        <v>-100</v>
      </c>
      <c r="R14" s="655">
        <v>6.2E-2</v>
      </c>
      <c r="S14" s="655">
        <v>0</v>
      </c>
      <c r="T14" s="647">
        <v>-100</v>
      </c>
      <c r="U14" s="64">
        <v>4</v>
      </c>
      <c r="V14" s="64">
        <v>13</v>
      </c>
      <c r="W14" s="643">
        <v>225</v>
      </c>
      <c r="X14" s="181">
        <v>7.0000000000000007E-2</v>
      </c>
      <c r="Y14" s="181">
        <v>0.22900000000000001</v>
      </c>
      <c r="Z14" s="643">
        <v>227.14285714285714</v>
      </c>
      <c r="AA14" s="653">
        <v>370</v>
      </c>
      <c r="AB14" s="653">
        <v>309</v>
      </c>
      <c r="AC14" s="647">
        <v>-16.486486486486484</v>
      </c>
      <c r="AD14" s="181">
        <v>61.839999999999996</v>
      </c>
      <c r="AE14" s="181">
        <v>62.814999999999998</v>
      </c>
      <c r="AF14" s="647">
        <v>1.6181229773462702</v>
      </c>
    </row>
    <row r="15" spans="2:32" ht="21" customHeight="1">
      <c r="B15" s="192" t="s">
        <v>7</v>
      </c>
      <c r="C15" s="89">
        <v>316</v>
      </c>
      <c r="D15" s="89">
        <v>319</v>
      </c>
      <c r="E15" s="305">
        <v>0.9493670886076</v>
      </c>
      <c r="F15" s="645">
        <v>74.524000000000001</v>
      </c>
      <c r="G15" s="645">
        <v>75.028000000000006</v>
      </c>
      <c r="H15" s="305">
        <v>0.67629220117009226</v>
      </c>
      <c r="I15" s="646">
        <v>129</v>
      </c>
      <c r="J15" s="646">
        <v>92</v>
      </c>
      <c r="K15" s="647">
        <v>-28.682170542635653</v>
      </c>
      <c r="L15" s="651">
        <v>4.0060000000000002</v>
      </c>
      <c r="M15" s="651">
        <v>4.7549999999999999</v>
      </c>
      <c r="N15" s="647">
        <v>18.696954568147774</v>
      </c>
      <c r="O15" s="653">
        <v>1</v>
      </c>
      <c r="P15" s="653">
        <v>2</v>
      </c>
      <c r="Q15" s="647">
        <v>100</v>
      </c>
      <c r="R15" s="655" t="s">
        <v>230</v>
      </c>
      <c r="S15" s="655" t="s">
        <v>230</v>
      </c>
      <c r="T15" s="647">
        <v>-36.363636363636353</v>
      </c>
      <c r="U15" s="64">
        <v>23</v>
      </c>
      <c r="V15" s="64">
        <v>10</v>
      </c>
      <c r="W15" s="643">
        <v>-56.521739130434788</v>
      </c>
      <c r="X15" s="181">
        <v>0.33700000000000002</v>
      </c>
      <c r="Y15" s="181">
        <v>0.152</v>
      </c>
      <c r="Z15" s="643">
        <v>-54.896142433234417</v>
      </c>
      <c r="AA15" s="653">
        <v>469</v>
      </c>
      <c r="AB15" s="653">
        <v>423</v>
      </c>
      <c r="AC15" s="647">
        <v>-9.8081023454157812</v>
      </c>
      <c r="AD15" s="181">
        <v>78.88900000000001</v>
      </c>
      <c r="AE15" s="181">
        <v>79.948999999999998</v>
      </c>
      <c r="AF15" s="647">
        <v>1.2674271229404344</v>
      </c>
    </row>
    <row r="16" spans="2:32" ht="21" customHeight="1">
      <c r="B16" s="192" t="s">
        <v>8</v>
      </c>
      <c r="C16" s="89">
        <v>446</v>
      </c>
      <c r="D16" s="89">
        <v>297</v>
      </c>
      <c r="E16" s="305">
        <v>-33.408071748878918</v>
      </c>
      <c r="F16" s="645">
        <v>103.765</v>
      </c>
      <c r="G16" s="645">
        <v>70.888000000000005</v>
      </c>
      <c r="H16" s="305">
        <v>-31.684093865947084</v>
      </c>
      <c r="I16" s="646">
        <v>155</v>
      </c>
      <c r="J16" s="646">
        <v>86</v>
      </c>
      <c r="K16" s="647">
        <v>-44.516129032258064</v>
      </c>
      <c r="L16" s="136">
        <v>7.2480000000000002</v>
      </c>
      <c r="M16" s="136">
        <v>3.9940000000000002</v>
      </c>
      <c r="N16" s="647">
        <v>-44.895143487858711</v>
      </c>
      <c r="O16" s="653">
        <v>6</v>
      </c>
      <c r="P16" s="653">
        <v>13</v>
      </c>
      <c r="Q16" s="647">
        <v>116.66666666666666</v>
      </c>
      <c r="R16" s="655">
        <v>6.2E-2</v>
      </c>
      <c r="S16" s="655">
        <v>0.22</v>
      </c>
      <c r="T16" s="647">
        <v>254.83870967741936</v>
      </c>
      <c r="U16" s="64">
        <v>4</v>
      </c>
      <c r="V16" s="64">
        <v>14</v>
      </c>
      <c r="W16" s="643">
        <v>250</v>
      </c>
      <c r="X16" s="181">
        <v>8.8999999999999996E-2</v>
      </c>
      <c r="Y16" s="181">
        <v>0.16700000000000001</v>
      </c>
      <c r="Z16" s="643">
        <v>87.640449438202268</v>
      </c>
      <c r="AA16" s="653">
        <v>611</v>
      </c>
      <c r="AB16" s="653">
        <v>410</v>
      </c>
      <c r="AC16" s="647">
        <v>-32.896890343698857</v>
      </c>
      <c r="AD16" s="181">
        <v>111.164</v>
      </c>
      <c r="AE16" s="181">
        <v>75.269000000000005</v>
      </c>
      <c r="AF16" s="647">
        <v>-32.2841726618705</v>
      </c>
    </row>
    <row r="17" spans="2:32" ht="21" customHeight="1">
      <c r="B17" s="192" t="s">
        <v>9</v>
      </c>
      <c r="C17" s="89">
        <v>517</v>
      </c>
      <c r="D17" s="89">
        <v>345</v>
      </c>
      <c r="E17" s="305">
        <v>-33.268858800773693</v>
      </c>
      <c r="F17" s="645">
        <v>120.83499999999999</v>
      </c>
      <c r="G17" s="645">
        <v>83.707999999999998</v>
      </c>
      <c r="H17" s="305">
        <v>-30.725369305250961</v>
      </c>
      <c r="I17" s="646">
        <v>167</v>
      </c>
      <c r="J17" s="646">
        <v>91</v>
      </c>
      <c r="K17" s="647">
        <v>-45.508982035928149</v>
      </c>
      <c r="L17" s="136">
        <v>5.6680000000000001</v>
      </c>
      <c r="M17" s="136">
        <v>4.07</v>
      </c>
      <c r="N17" s="647">
        <v>-28.193366266760755</v>
      </c>
      <c r="O17" s="653">
        <v>0</v>
      </c>
      <c r="P17" s="653">
        <v>8</v>
      </c>
      <c r="Q17" s="647" t="s">
        <v>122</v>
      </c>
      <c r="R17" s="656">
        <v>0</v>
      </c>
      <c r="S17" s="656">
        <v>0.19500000000000001</v>
      </c>
      <c r="T17" s="647" t="s">
        <v>122</v>
      </c>
      <c r="U17" s="64">
        <v>5</v>
      </c>
      <c r="V17" s="64">
        <v>11</v>
      </c>
      <c r="W17" s="643">
        <v>120.00000000000001</v>
      </c>
      <c r="X17" s="181">
        <v>9.6000000000000002E-2</v>
      </c>
      <c r="Y17" s="181">
        <v>0.189</v>
      </c>
      <c r="Z17" s="643">
        <v>96.875</v>
      </c>
      <c r="AA17" s="653">
        <v>689</v>
      </c>
      <c r="AB17" s="653">
        <v>455</v>
      </c>
      <c r="AC17" s="647">
        <v>-33.962264150943398</v>
      </c>
      <c r="AD17" s="181">
        <v>126.599</v>
      </c>
      <c r="AE17" s="181">
        <v>88.161999999999978</v>
      </c>
      <c r="AF17" s="647">
        <v>-30.33175355450236</v>
      </c>
    </row>
    <row r="18" spans="2:32" ht="21" customHeight="1">
      <c r="B18" s="192" t="s">
        <v>10</v>
      </c>
      <c r="C18" s="89">
        <v>331</v>
      </c>
      <c r="D18" s="89">
        <v>315</v>
      </c>
      <c r="E18" s="305">
        <v>-4.8338368580060465</v>
      </c>
      <c r="F18" s="645">
        <v>75.164000000000001</v>
      </c>
      <c r="G18" s="645">
        <v>79.046000000000006</v>
      </c>
      <c r="H18" s="305">
        <v>5.164706508434902</v>
      </c>
      <c r="I18" s="646">
        <v>129</v>
      </c>
      <c r="J18" s="646">
        <v>89</v>
      </c>
      <c r="K18" s="647">
        <v>-31.007751937984494</v>
      </c>
      <c r="L18" s="181">
        <v>4.8310000000000004</v>
      </c>
      <c r="M18" s="181">
        <v>4.51</v>
      </c>
      <c r="N18" s="647">
        <v>-6.6445870420202997</v>
      </c>
      <c r="O18" s="653">
        <v>3</v>
      </c>
      <c r="P18" s="653">
        <v>0</v>
      </c>
      <c r="Q18" s="647">
        <v>-100</v>
      </c>
      <c r="R18" s="181">
        <v>5.2999999999999999E-2</v>
      </c>
      <c r="S18" s="181">
        <v>0</v>
      </c>
      <c r="T18" s="647">
        <v>-100</v>
      </c>
      <c r="U18" s="64">
        <v>3</v>
      </c>
      <c r="V18" s="64">
        <v>1</v>
      </c>
      <c r="W18" s="643">
        <v>-66.666666666666671</v>
      </c>
      <c r="X18" s="181">
        <v>0.06</v>
      </c>
      <c r="Y18" s="655" t="s">
        <v>230</v>
      </c>
      <c r="Z18" s="643">
        <v>-33.333333333333329</v>
      </c>
      <c r="AA18" s="653">
        <v>466</v>
      </c>
      <c r="AB18" s="653">
        <v>405</v>
      </c>
      <c r="AC18" s="647">
        <v>-13.090128755364805</v>
      </c>
      <c r="AD18" s="181">
        <v>80.108000000000004</v>
      </c>
      <c r="AE18" s="181">
        <v>83.596000000000018</v>
      </c>
      <c r="AF18" s="647">
        <v>4.3695380774032566</v>
      </c>
    </row>
    <row r="19" spans="2:32" ht="21" customHeight="1">
      <c r="B19" s="192" t="s">
        <v>11</v>
      </c>
      <c r="C19" s="89">
        <v>354</v>
      </c>
      <c r="D19" s="89">
        <v>287</v>
      </c>
      <c r="E19" s="305">
        <v>-18.926553672316381</v>
      </c>
      <c r="F19" s="645">
        <v>81.644999999999996</v>
      </c>
      <c r="G19" s="645">
        <v>71.465999999999994</v>
      </c>
      <c r="H19" s="305">
        <v>-12.467389307367259</v>
      </c>
      <c r="I19" s="646">
        <v>141</v>
      </c>
      <c r="J19" s="646">
        <v>55</v>
      </c>
      <c r="K19" s="648">
        <v>-60.99290780141844</v>
      </c>
      <c r="L19" s="136">
        <v>4.8230000000000004</v>
      </c>
      <c r="M19" s="136">
        <v>3.194</v>
      </c>
      <c r="N19" s="647">
        <v>-33.775658303960199</v>
      </c>
      <c r="O19" s="653">
        <v>8</v>
      </c>
      <c r="P19" s="653">
        <v>6</v>
      </c>
      <c r="Q19" s="647">
        <v>-25</v>
      </c>
      <c r="R19" s="655">
        <v>7.1999999999999995E-2</v>
      </c>
      <c r="S19" s="655">
        <v>0.13700000000000001</v>
      </c>
      <c r="T19" s="647">
        <v>90.277777777777814</v>
      </c>
      <c r="U19" s="64">
        <v>3</v>
      </c>
      <c r="V19" s="64">
        <v>6</v>
      </c>
      <c r="W19" s="643">
        <v>100</v>
      </c>
      <c r="X19" s="655">
        <v>5.8999999999999997E-2</v>
      </c>
      <c r="Y19" s="181">
        <v>9.8000000000000004E-2</v>
      </c>
      <c r="Z19" s="647">
        <v>66.101694915254257</v>
      </c>
      <c r="AA19" s="653">
        <v>506</v>
      </c>
      <c r="AB19" s="653">
        <v>354</v>
      </c>
      <c r="AC19" s="647">
        <v>-30.039525691699609</v>
      </c>
      <c r="AD19" s="181">
        <v>86.59899999999999</v>
      </c>
      <c r="AE19" s="181">
        <v>74.894999999999996</v>
      </c>
      <c r="AF19" s="647">
        <v>-13.510392609699762</v>
      </c>
    </row>
    <row r="20" spans="2:32" ht="21" customHeight="1">
      <c r="B20" s="192" t="s">
        <v>12</v>
      </c>
      <c r="C20" s="89">
        <v>235</v>
      </c>
      <c r="D20" s="89">
        <v>293</v>
      </c>
      <c r="E20" s="305">
        <v>24.680851063829778</v>
      </c>
      <c r="F20" s="645">
        <v>55.84</v>
      </c>
      <c r="G20" s="645">
        <v>72.393000000000001</v>
      </c>
      <c r="H20" s="305">
        <v>29.64362464183381</v>
      </c>
      <c r="I20" s="646">
        <v>177</v>
      </c>
      <c r="J20" s="646">
        <v>106</v>
      </c>
      <c r="K20" s="647">
        <v>-40.112994350282484</v>
      </c>
      <c r="L20" s="136">
        <v>5.0759999999999996</v>
      </c>
      <c r="M20" s="136">
        <v>4.4269999999999996</v>
      </c>
      <c r="N20" s="647">
        <v>-12.785657998423961</v>
      </c>
      <c r="O20" s="653">
        <v>0</v>
      </c>
      <c r="P20" s="653">
        <v>0</v>
      </c>
      <c r="Q20" s="647" t="s">
        <v>122</v>
      </c>
      <c r="R20" s="181">
        <v>0</v>
      </c>
      <c r="S20" s="181">
        <v>0</v>
      </c>
      <c r="T20" s="647" t="s">
        <v>122</v>
      </c>
      <c r="U20" s="64">
        <v>1</v>
      </c>
      <c r="V20" s="64">
        <v>1</v>
      </c>
      <c r="W20" s="647">
        <v>0</v>
      </c>
      <c r="X20" s="655" t="s">
        <v>230</v>
      </c>
      <c r="Y20" s="655" t="s">
        <v>230</v>
      </c>
      <c r="Z20" s="647">
        <v>114.28571428571428</v>
      </c>
      <c r="AA20" s="653">
        <v>413</v>
      </c>
      <c r="AB20" s="653">
        <v>400</v>
      </c>
      <c r="AC20" s="647">
        <v>-3.1476997578692489</v>
      </c>
      <c r="AD20" s="181">
        <v>60.930000000000007</v>
      </c>
      <c r="AE20" s="181">
        <v>76.849999999999994</v>
      </c>
      <c r="AF20" s="647">
        <v>26.272577996715938</v>
      </c>
    </row>
    <row r="21" spans="2:32" ht="21" customHeight="1">
      <c r="B21" s="432" t="s">
        <v>13</v>
      </c>
      <c r="C21" s="89">
        <v>489</v>
      </c>
      <c r="D21" s="89">
        <v>475</v>
      </c>
      <c r="E21" s="305">
        <v>-2.8629856850715729</v>
      </c>
      <c r="F21" s="645">
        <v>111.592</v>
      </c>
      <c r="G21" s="645">
        <v>114.627</v>
      </c>
      <c r="H21" s="305">
        <v>2.7197290128324614</v>
      </c>
      <c r="I21" s="649">
        <v>248</v>
      </c>
      <c r="J21" s="649">
        <v>251</v>
      </c>
      <c r="K21" s="643">
        <v>1.2096774193548487</v>
      </c>
      <c r="L21" s="651">
        <v>16.552</v>
      </c>
      <c r="M21" s="651">
        <v>14.98</v>
      </c>
      <c r="N21" s="643">
        <v>-9.4973417109714742</v>
      </c>
      <c r="O21" s="653">
        <v>3</v>
      </c>
      <c r="P21" s="653">
        <v>8</v>
      </c>
      <c r="Q21" s="643">
        <v>166.66666666666666</v>
      </c>
      <c r="R21" s="655">
        <v>6.7000000000000004E-2</v>
      </c>
      <c r="S21" s="655">
        <v>0.155</v>
      </c>
      <c r="T21" s="647">
        <v>131.34328358208953</v>
      </c>
      <c r="U21" s="64">
        <v>10</v>
      </c>
      <c r="V21" s="64">
        <v>9</v>
      </c>
      <c r="W21" s="643">
        <v>-9.9999999999999982</v>
      </c>
      <c r="X21" s="655">
        <v>0.156</v>
      </c>
      <c r="Y21" s="655">
        <v>0.192</v>
      </c>
      <c r="Z21" s="647">
        <v>23.076923076923084</v>
      </c>
      <c r="AA21" s="653">
        <v>750</v>
      </c>
      <c r="AB21" s="653">
        <v>743</v>
      </c>
      <c r="AC21" s="643">
        <v>-0.93333333333333046</v>
      </c>
      <c r="AD21" s="655">
        <v>128.36700000000002</v>
      </c>
      <c r="AE21" s="655">
        <v>129.95400000000001</v>
      </c>
      <c r="AF21" s="647">
        <v>1.2461059190031154</v>
      </c>
    </row>
    <row r="22" spans="2:32" ht="9" customHeight="1">
      <c r="B22" s="432"/>
      <c r="C22" s="152"/>
      <c r="D22" s="152"/>
      <c r="E22" s="433"/>
      <c r="F22" s="195"/>
      <c r="G22" s="195"/>
      <c r="H22" s="193"/>
      <c r="I22" s="154"/>
      <c r="J22" s="154"/>
      <c r="K22" s="191"/>
      <c r="L22" s="434"/>
      <c r="M22" s="303"/>
      <c r="N22" s="191"/>
      <c r="O22" s="164"/>
      <c r="P22" s="196"/>
      <c r="Q22" s="191"/>
      <c r="R22" s="197"/>
      <c r="S22" s="197"/>
      <c r="T22" s="191"/>
      <c r="U22" s="196"/>
      <c r="V22" s="196"/>
      <c r="W22" s="191"/>
      <c r="X22" s="197"/>
      <c r="Y22" s="362"/>
      <c r="Z22" s="191"/>
    </row>
    <row r="23" spans="2:32" ht="3" customHeight="1">
      <c r="B23" s="427"/>
      <c r="C23" s="428"/>
      <c r="D23" s="429"/>
      <c r="E23" s="429"/>
      <c r="F23" s="428"/>
      <c r="G23" s="429"/>
      <c r="H23" s="429"/>
      <c r="I23" s="430"/>
      <c r="J23" s="429"/>
      <c r="K23" s="430"/>
      <c r="L23" s="429"/>
      <c r="M23" s="431"/>
      <c r="N23" s="431"/>
      <c r="O23" s="394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573"/>
      <c r="AB23" s="573"/>
      <c r="AC23" s="573"/>
      <c r="AD23" s="573"/>
      <c r="AE23" s="573"/>
      <c r="AF23" s="573"/>
    </row>
    <row r="24" spans="2:32" ht="12.75" customHeight="1">
      <c r="B24" s="34"/>
      <c r="C24" s="183"/>
      <c r="D24" s="186"/>
      <c r="E24" s="186"/>
      <c r="F24" s="183"/>
      <c r="G24" s="188"/>
      <c r="H24" s="188"/>
      <c r="I24" s="19"/>
      <c r="J24" s="186"/>
      <c r="K24" s="19"/>
      <c r="L24" s="188"/>
      <c r="M24" s="187"/>
      <c r="N24" s="187"/>
    </row>
    <row r="25" spans="2:32" ht="12.75" customHeight="1">
      <c r="B25" s="34"/>
      <c r="C25" s="183"/>
      <c r="D25" s="186"/>
      <c r="E25" s="186"/>
      <c r="F25" s="183"/>
      <c r="G25" s="188"/>
      <c r="H25" s="188"/>
      <c r="I25" s="19"/>
      <c r="J25" s="186"/>
      <c r="K25" s="19"/>
      <c r="L25" s="188"/>
      <c r="M25" s="187"/>
      <c r="N25" s="187"/>
    </row>
    <row r="26" spans="2:32" ht="12.75" customHeight="1">
      <c r="B26" s="531" t="s">
        <v>412</v>
      </c>
    </row>
  </sheetData>
  <mergeCells count="37">
    <mergeCell ref="AC5:AC6"/>
    <mergeCell ref="AD5:AE5"/>
    <mergeCell ref="AF5:AF6"/>
    <mergeCell ref="AD7:AE7"/>
    <mergeCell ref="B1:Z1"/>
    <mergeCell ref="O4:T4"/>
    <mergeCell ref="U4:Z4"/>
    <mergeCell ref="X5:Y5"/>
    <mergeCell ref="Q5:Q6"/>
    <mergeCell ref="C4:H4"/>
    <mergeCell ref="E5:E6"/>
    <mergeCell ref="O5:P5"/>
    <mergeCell ref="R5:S5"/>
    <mergeCell ref="T5:T6"/>
    <mergeCell ref="Z5:Z6"/>
    <mergeCell ref="L7:M7"/>
    <mergeCell ref="B4:B7"/>
    <mergeCell ref="C7:D7"/>
    <mergeCell ref="AA4:AF4"/>
    <mergeCell ref="F7:G7"/>
    <mergeCell ref="I7:J7"/>
    <mergeCell ref="I5:J5"/>
    <mergeCell ref="K5:K6"/>
    <mergeCell ref="AA7:AB7"/>
    <mergeCell ref="AA5:AB5"/>
    <mergeCell ref="L5:M5"/>
    <mergeCell ref="F5:G5"/>
    <mergeCell ref="I4:N4"/>
    <mergeCell ref="C5:D5"/>
    <mergeCell ref="N5:N6"/>
    <mergeCell ref="H5:H6"/>
    <mergeCell ref="X7:Y7"/>
    <mergeCell ref="U5:V5"/>
    <mergeCell ref="O7:P7"/>
    <mergeCell ref="R7:S7"/>
    <mergeCell ref="U7:V7"/>
    <mergeCell ref="W5:W6"/>
  </mergeCells>
  <phoneticPr fontId="0" type="noConversion"/>
  <hyperlinks>
    <hyperlink ref="B26" location="Indice!A1" tooltip="(voltar ao índice)" display="Indice!A1" xr:uid="{00000000-0004-0000-1200-000000000000}"/>
  </hyperlinks>
  <printOptions horizontalCentered="1"/>
  <pageMargins left="0.27559055118110237" right="0.27559055118110237" top="0.6692913385826772" bottom="0.47244094488188981" header="0" footer="0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40"/>
  <sheetViews>
    <sheetView workbookViewId="0">
      <selection activeCell="G2" sqref="G2"/>
    </sheetView>
  </sheetViews>
  <sheetFormatPr defaultRowHeight="12.75"/>
  <cols>
    <col min="1" max="1" width="6.7109375" style="322" customWidth="1"/>
    <col min="2" max="2" width="14.5703125" style="322" customWidth="1"/>
    <col min="3" max="3" width="4.85546875" style="322" customWidth="1"/>
    <col min="4" max="4" width="75.7109375" style="322" bestFit="1" customWidth="1"/>
    <col min="5" max="5" width="9.140625" style="322"/>
    <col min="6" max="6" width="6.7109375" style="322" customWidth="1"/>
    <col min="7" max="7" width="14.5703125" style="322" bestFit="1" customWidth="1"/>
    <col min="8" max="16384" width="9.140625" style="322"/>
  </cols>
  <sheetData>
    <row r="1" spans="2:7" ht="17.25" customHeight="1">
      <c r="B1" s="680" t="s">
        <v>417</v>
      </c>
      <c r="C1" s="680"/>
      <c r="D1" s="680"/>
      <c r="E1" s="680"/>
    </row>
    <row r="2" spans="2:7" ht="18" customHeight="1">
      <c r="B2" s="323" t="s">
        <v>428</v>
      </c>
      <c r="C2" s="324" t="s">
        <v>418</v>
      </c>
      <c r="D2" s="325" t="s">
        <v>427</v>
      </c>
      <c r="G2" s="306" t="s">
        <v>412</v>
      </c>
    </row>
    <row r="3" spans="2:7" ht="18" customHeight="1">
      <c r="B3" s="326" t="s">
        <v>55</v>
      </c>
      <c r="C3" s="324" t="s">
        <v>418</v>
      </c>
      <c r="D3" s="325" t="s">
        <v>419</v>
      </c>
    </row>
    <row r="4" spans="2:7" ht="18" customHeight="1">
      <c r="B4" s="326" t="s">
        <v>230</v>
      </c>
      <c r="C4" s="324" t="s">
        <v>418</v>
      </c>
      <c r="D4" s="325" t="s">
        <v>420</v>
      </c>
    </row>
    <row r="5" spans="2:7" ht="18" customHeight="1">
      <c r="B5" s="326" t="s">
        <v>122</v>
      </c>
      <c r="C5" s="324" t="s">
        <v>418</v>
      </c>
      <c r="D5" s="325" t="s">
        <v>429</v>
      </c>
    </row>
    <row r="6" spans="2:7" ht="18" customHeight="1">
      <c r="B6" s="326" t="s">
        <v>431</v>
      </c>
      <c r="C6" s="324" t="s">
        <v>418</v>
      </c>
      <c r="D6" s="325" t="s">
        <v>430</v>
      </c>
    </row>
    <row r="7" spans="2:7" ht="18" customHeight="1">
      <c r="B7" s="326" t="s">
        <v>433</v>
      </c>
      <c r="C7" s="324" t="s">
        <v>418</v>
      </c>
      <c r="D7" s="325" t="s">
        <v>432</v>
      </c>
    </row>
    <row r="8" spans="2:7" ht="18" customHeight="1">
      <c r="B8" s="326" t="s">
        <v>561</v>
      </c>
      <c r="C8" s="324" t="s">
        <v>418</v>
      </c>
      <c r="D8" s="325" t="s">
        <v>434</v>
      </c>
    </row>
    <row r="9" spans="2:7" ht="18" customHeight="1">
      <c r="B9" s="326" t="s">
        <v>562</v>
      </c>
      <c r="C9" s="324" t="s">
        <v>418</v>
      </c>
      <c r="D9" s="325" t="s">
        <v>435</v>
      </c>
    </row>
    <row r="10" spans="2:7" ht="18" customHeight="1">
      <c r="B10" s="326" t="s">
        <v>563</v>
      </c>
      <c r="C10" s="324" t="s">
        <v>418</v>
      </c>
      <c r="D10" s="325" t="s">
        <v>421</v>
      </c>
    </row>
    <row r="11" spans="2:7" ht="18" customHeight="1">
      <c r="B11" s="326" t="s">
        <v>564</v>
      </c>
      <c r="C11" s="324" t="s">
        <v>418</v>
      </c>
      <c r="D11" s="325" t="s">
        <v>422</v>
      </c>
    </row>
    <row r="12" spans="2:7" ht="18" customHeight="1">
      <c r="B12" s="326" t="s">
        <v>437</v>
      </c>
      <c r="C12" s="324" t="s">
        <v>418</v>
      </c>
      <c r="D12" s="325" t="s">
        <v>436</v>
      </c>
    </row>
    <row r="13" spans="2:7">
      <c r="B13" s="326"/>
      <c r="C13" s="324"/>
      <c r="D13" s="325"/>
    </row>
    <row r="14" spans="2:7">
      <c r="B14" s="326"/>
      <c r="C14" s="324"/>
      <c r="D14" s="325"/>
    </row>
    <row r="15" spans="2:7">
      <c r="B15" s="325"/>
      <c r="C15" s="325"/>
      <c r="D15" s="325"/>
    </row>
    <row r="16" spans="2:7" ht="17.25" customHeight="1">
      <c r="B16" s="680" t="s">
        <v>423</v>
      </c>
      <c r="C16" s="680"/>
      <c r="D16" s="680"/>
      <c r="E16" s="680"/>
    </row>
    <row r="17" spans="2:4" ht="18" customHeight="1">
      <c r="B17" s="326" t="s">
        <v>111</v>
      </c>
      <c r="C17" s="324" t="s">
        <v>418</v>
      </c>
      <c r="D17" s="325" t="s">
        <v>438</v>
      </c>
    </row>
    <row r="18" spans="2:4" ht="18" customHeight="1">
      <c r="B18" s="326" t="s">
        <v>439</v>
      </c>
      <c r="C18" s="324" t="s">
        <v>418</v>
      </c>
      <c r="D18" s="325" t="s">
        <v>257</v>
      </c>
    </row>
    <row r="19" spans="2:4" ht="18" customHeight="1">
      <c r="B19" s="326" t="s">
        <v>231</v>
      </c>
      <c r="C19" s="324" t="s">
        <v>418</v>
      </c>
      <c r="D19" s="325" t="s">
        <v>425</v>
      </c>
    </row>
    <row r="20" spans="2:4" ht="18" customHeight="1">
      <c r="B20" s="326" t="s">
        <v>441</v>
      </c>
      <c r="C20" s="324" t="s">
        <v>418</v>
      </c>
      <c r="D20" s="325" t="s">
        <v>440</v>
      </c>
    </row>
    <row r="21" spans="2:4" ht="18" customHeight="1">
      <c r="B21" s="326" t="s">
        <v>443</v>
      </c>
      <c r="C21" s="324" t="s">
        <v>418</v>
      </c>
      <c r="D21" s="325" t="s">
        <v>442</v>
      </c>
    </row>
    <row r="22" spans="2:4" ht="18" customHeight="1">
      <c r="B22" s="326" t="s">
        <v>307</v>
      </c>
      <c r="C22" s="324" t="s">
        <v>418</v>
      </c>
      <c r="D22" s="325" t="s">
        <v>444</v>
      </c>
    </row>
    <row r="23" spans="2:4" ht="18" customHeight="1">
      <c r="B23" s="326" t="s">
        <v>446</v>
      </c>
      <c r="C23" s="324" t="s">
        <v>418</v>
      </c>
      <c r="D23" s="325" t="s">
        <v>445</v>
      </c>
    </row>
    <row r="24" spans="2:4" ht="18" customHeight="1">
      <c r="B24" s="326" t="s">
        <v>239</v>
      </c>
      <c r="C24" s="324" t="s">
        <v>418</v>
      </c>
      <c r="D24" s="325" t="s">
        <v>426</v>
      </c>
    </row>
    <row r="25" spans="2:4" ht="18" customHeight="1">
      <c r="B25" s="326" t="s">
        <v>72</v>
      </c>
      <c r="C25" s="324" t="s">
        <v>418</v>
      </c>
      <c r="D25" s="325" t="s">
        <v>424</v>
      </c>
    </row>
    <row r="26" spans="2:4" ht="18" customHeight="1">
      <c r="B26" s="326" t="s">
        <v>448</v>
      </c>
      <c r="C26" s="324" t="s">
        <v>418</v>
      </c>
      <c r="D26" s="325" t="s">
        <v>447</v>
      </c>
    </row>
    <row r="27" spans="2:4" ht="18" customHeight="1">
      <c r="B27" s="326" t="s">
        <v>450</v>
      </c>
      <c r="C27" s="324" t="s">
        <v>418</v>
      </c>
      <c r="D27" s="325" t="s">
        <v>449</v>
      </c>
    </row>
    <row r="28" spans="2:4" ht="18" customHeight="1">
      <c r="B28" s="326" t="s">
        <v>452</v>
      </c>
      <c r="C28" s="324" t="s">
        <v>418</v>
      </c>
      <c r="D28" s="325" t="s">
        <v>451</v>
      </c>
    </row>
    <row r="29" spans="2:4" ht="18" customHeight="1">
      <c r="B29" s="326" t="s">
        <v>454</v>
      </c>
      <c r="C29" s="324" t="s">
        <v>418</v>
      </c>
      <c r="D29" s="325" t="s">
        <v>453</v>
      </c>
    </row>
    <row r="30" spans="2:4" ht="18" customHeight="1">
      <c r="B30" s="326" t="s">
        <v>456</v>
      </c>
      <c r="C30" s="324" t="s">
        <v>418</v>
      </c>
      <c r="D30" s="325" t="s">
        <v>455</v>
      </c>
    </row>
    <row r="38" spans="4:6">
      <c r="D38" s="326"/>
      <c r="F38" s="325"/>
    </row>
    <row r="39" spans="4:6">
      <c r="D39" s="326"/>
      <c r="F39" s="325"/>
    </row>
    <row r="40" spans="4:6">
      <c r="D40" s="326"/>
      <c r="F40" s="325"/>
    </row>
  </sheetData>
  <mergeCells count="2">
    <mergeCell ref="B1:E1"/>
    <mergeCell ref="B16:E16"/>
  </mergeCells>
  <hyperlinks>
    <hyperlink ref="G2" location="Indice!A1" tooltip="(voltar ao índice)" display="Indice!A1" xr:uid="{00000000-0004-0000-0100-000000000000}"/>
  </hyperlinks>
  <printOptions horizontalCentered="1"/>
  <pageMargins left="0.27559055118110237" right="0.27559055118110237" top="0.6692913385826772" bottom="0.47244094488188981" header="0" footer="0"/>
  <pageSetup paperSize="9" scale="96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8">
    <pageSetUpPr fitToPage="1"/>
  </sheetPr>
  <dimension ref="B1:J18"/>
  <sheetViews>
    <sheetView showGridLines="0" zoomScaleNormal="100" zoomScaleSheetLayoutView="100" workbookViewId="0">
      <pane xSplit="2" ySplit="6" topLeftCell="C7" activePane="bottomRight" state="frozen"/>
      <selection activeCell="D27" sqref="D27"/>
      <selection pane="topRight" activeCell="D27" sqref="D27"/>
      <selection pane="bottomLeft" activeCell="D27" sqref="D27"/>
      <selection pane="bottomRight" activeCell="J2" sqref="J2"/>
    </sheetView>
  </sheetViews>
  <sheetFormatPr defaultRowHeight="11.25"/>
  <cols>
    <col min="1" max="1" width="6.7109375" style="133" customWidth="1"/>
    <col min="2" max="2" width="28.140625" style="133" customWidth="1"/>
    <col min="3" max="8" width="14.7109375" style="133" customWidth="1"/>
    <col min="9" max="9" width="6.7109375" style="133" customWidth="1"/>
    <col min="10" max="10" width="14.5703125" style="133" bestFit="1" customWidth="1"/>
    <col min="11" max="16384" width="9.140625" style="133"/>
  </cols>
  <sheetData>
    <row r="1" spans="2:10" ht="21" customHeight="1">
      <c r="B1" s="756" t="s">
        <v>535</v>
      </c>
      <c r="C1" s="756"/>
      <c r="D1" s="756"/>
      <c r="E1" s="756"/>
      <c r="F1" s="756"/>
      <c r="G1" s="756"/>
      <c r="H1" s="756"/>
      <c r="I1" s="198"/>
      <c r="J1" s="132"/>
    </row>
    <row r="2" spans="2:10" ht="21" customHeight="1">
      <c r="B2" s="335"/>
      <c r="C2" s="335"/>
      <c r="D2" s="335"/>
      <c r="E2" s="335"/>
      <c r="F2" s="335"/>
      <c r="G2" s="335"/>
      <c r="H2" s="335"/>
      <c r="I2" s="199"/>
      <c r="J2" s="531" t="s">
        <v>412</v>
      </c>
    </row>
    <row r="3" spans="2:10" s="160" customFormat="1" ht="13.5" customHeight="1">
      <c r="B3" s="31" t="s">
        <v>232</v>
      </c>
      <c r="C3" s="200"/>
      <c r="D3" s="200"/>
      <c r="E3" s="200"/>
      <c r="F3" s="200"/>
      <c r="H3" s="30"/>
      <c r="I3" s="199"/>
      <c r="J3" s="201"/>
    </row>
    <row r="4" spans="2:10" ht="21" customHeight="1">
      <c r="B4" s="758" t="s">
        <v>69</v>
      </c>
      <c r="C4" s="763" t="s">
        <v>70</v>
      </c>
      <c r="D4" s="763"/>
      <c r="E4" s="763"/>
      <c r="F4" s="763"/>
      <c r="G4" s="763"/>
      <c r="H4" s="764"/>
      <c r="I4" s="199"/>
      <c r="J4" s="132"/>
    </row>
    <row r="5" spans="2:10" ht="21" customHeight="1">
      <c r="B5" s="759"/>
      <c r="C5" s="761" t="s">
        <v>239</v>
      </c>
      <c r="D5" s="761"/>
      <c r="E5" s="761" t="s">
        <v>111</v>
      </c>
      <c r="F5" s="761"/>
      <c r="G5" s="761" t="s">
        <v>306</v>
      </c>
      <c r="H5" s="762"/>
      <c r="I5" s="199"/>
      <c r="J5" s="132"/>
    </row>
    <row r="6" spans="2:10" ht="21" customHeight="1">
      <c r="B6" s="760"/>
      <c r="C6" s="385">
        <v>2019</v>
      </c>
      <c r="D6" s="385">
        <v>2020</v>
      </c>
      <c r="E6" s="582">
        <v>2019</v>
      </c>
      <c r="F6" s="582">
        <v>2020</v>
      </c>
      <c r="G6" s="582">
        <v>2019</v>
      </c>
      <c r="H6" s="582">
        <v>2020</v>
      </c>
      <c r="I6" s="132"/>
      <c r="J6" s="132"/>
    </row>
    <row r="7" spans="2:10" ht="9" customHeight="1">
      <c r="B7" s="435"/>
      <c r="C7" s="387"/>
      <c r="D7" s="387"/>
      <c r="E7" s="387"/>
      <c r="F7" s="387"/>
      <c r="G7" s="387"/>
      <c r="H7" s="387"/>
      <c r="I7" s="132"/>
      <c r="J7" s="132"/>
    </row>
    <row r="8" spans="2:10" ht="21" customHeight="1">
      <c r="B8" s="207" t="s">
        <v>14</v>
      </c>
      <c r="C8" s="208">
        <v>91</v>
      </c>
      <c r="D8" s="208">
        <v>95</v>
      </c>
      <c r="E8" s="208">
        <v>1801</v>
      </c>
      <c r="F8" s="208">
        <v>1797</v>
      </c>
      <c r="G8" s="208">
        <v>9519</v>
      </c>
      <c r="H8" s="208">
        <v>9596</v>
      </c>
      <c r="J8" s="132"/>
    </row>
    <row r="9" spans="2:10" ht="21" customHeight="1">
      <c r="B9" s="210" t="s">
        <v>104</v>
      </c>
      <c r="C9" s="209">
        <v>63</v>
      </c>
      <c r="D9" s="209">
        <v>68</v>
      </c>
      <c r="E9" s="209">
        <v>221</v>
      </c>
      <c r="F9" s="209">
        <v>237</v>
      </c>
      <c r="G9" s="209">
        <v>2627</v>
      </c>
      <c r="H9" s="209">
        <v>2805</v>
      </c>
      <c r="J9" s="132"/>
    </row>
    <row r="10" spans="2:10" ht="21" customHeight="1">
      <c r="B10" s="210" t="s">
        <v>105</v>
      </c>
      <c r="C10" s="67">
        <v>25</v>
      </c>
      <c r="D10" s="209">
        <v>24</v>
      </c>
      <c r="E10" s="209">
        <v>1445</v>
      </c>
      <c r="F10" s="209">
        <v>1424</v>
      </c>
      <c r="G10" s="209">
        <v>6115</v>
      </c>
      <c r="H10" s="209">
        <v>6014</v>
      </c>
      <c r="J10" s="132"/>
    </row>
    <row r="11" spans="2:10" ht="21" customHeight="1">
      <c r="B11" s="215" t="s">
        <v>106</v>
      </c>
      <c r="C11" s="212">
        <v>3</v>
      </c>
      <c r="D11" s="209">
        <v>3</v>
      </c>
      <c r="E11" s="209">
        <v>136</v>
      </c>
      <c r="F11" s="209">
        <v>136</v>
      </c>
      <c r="G11" s="209">
        <v>777</v>
      </c>
      <c r="H11" s="209">
        <v>777</v>
      </c>
      <c r="J11" s="132"/>
    </row>
    <row r="12" spans="2:10" ht="9" customHeight="1">
      <c r="B12" s="215"/>
      <c r="C12" s="212"/>
      <c r="D12" s="212"/>
      <c r="E12" s="213"/>
      <c r="F12" s="213"/>
      <c r="G12" s="214"/>
      <c r="H12" s="214"/>
      <c r="J12" s="132"/>
    </row>
    <row r="13" spans="2:10" ht="3" customHeight="1">
      <c r="B13" s="436"/>
      <c r="C13" s="437"/>
      <c r="D13" s="437"/>
      <c r="E13" s="438"/>
      <c r="F13" s="438"/>
      <c r="G13" s="439"/>
      <c r="H13" s="439"/>
      <c r="J13" s="132"/>
    </row>
    <row r="14" spans="2:10" ht="9" customHeight="1">
      <c r="J14" s="132"/>
    </row>
    <row r="15" spans="2:10" ht="12.75" customHeight="1">
      <c r="B15" s="757" t="s">
        <v>516</v>
      </c>
      <c r="C15" s="757"/>
      <c r="D15" s="757"/>
      <c r="E15" s="757"/>
      <c r="F15" s="757"/>
      <c r="G15" s="757"/>
      <c r="H15" s="757"/>
      <c r="I15" s="202"/>
      <c r="J15" s="132"/>
    </row>
    <row r="16" spans="2:10" ht="12" customHeight="1">
      <c r="B16" s="75"/>
      <c r="C16" s="203"/>
      <c r="D16" s="203"/>
      <c r="E16" s="132"/>
      <c r="F16" s="132"/>
      <c r="G16" s="132"/>
      <c r="H16" s="132"/>
      <c r="I16" s="132"/>
      <c r="J16" s="132"/>
    </row>
    <row r="17" ht="12" customHeight="1"/>
    <row r="18" ht="15.75" customHeight="1"/>
  </sheetData>
  <mergeCells count="7">
    <mergeCell ref="B1:H1"/>
    <mergeCell ref="B15:H15"/>
    <mergeCell ref="B4:B6"/>
    <mergeCell ref="C5:D5"/>
    <mergeCell ref="E5:F5"/>
    <mergeCell ref="G5:H5"/>
    <mergeCell ref="C4:H4"/>
  </mergeCells>
  <phoneticPr fontId="6" type="noConversion"/>
  <hyperlinks>
    <hyperlink ref="J2" location="Indice!A1" tooltip="(voltar ao índice)" display="Indice!A1" xr:uid="{00000000-0004-0000-13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9">
    <pageSetUpPr fitToPage="1"/>
  </sheetPr>
  <dimension ref="B1:L19"/>
  <sheetViews>
    <sheetView showGridLines="0" zoomScaleNormal="100" zoomScaleSheetLayoutView="100" workbookViewId="0">
      <pane xSplit="2" ySplit="6" topLeftCell="C7" activePane="bottomRight" state="frozen"/>
      <selection activeCell="D27" sqref="D27"/>
      <selection pane="topRight" activeCell="D27" sqref="D27"/>
      <selection pane="bottomLeft" activeCell="D27" sqref="D27"/>
      <selection pane="bottomRight" activeCell="L2" sqref="L2"/>
    </sheetView>
  </sheetViews>
  <sheetFormatPr defaultRowHeight="11.25"/>
  <cols>
    <col min="1" max="1" width="6.7109375" style="133" customWidth="1"/>
    <col min="2" max="2" width="22.42578125" style="133" customWidth="1"/>
    <col min="3" max="10" width="11.7109375" style="133" customWidth="1"/>
    <col min="11" max="11" width="6.7109375" style="133" customWidth="1"/>
    <col min="12" max="12" width="14.5703125" style="133" bestFit="1" customWidth="1"/>
    <col min="13" max="16384" width="9.140625" style="133"/>
  </cols>
  <sheetData>
    <row r="1" spans="2:12" ht="21" customHeight="1">
      <c r="B1" s="756" t="s">
        <v>536</v>
      </c>
      <c r="C1" s="756"/>
      <c r="D1" s="756"/>
      <c r="E1" s="756"/>
      <c r="F1" s="756"/>
      <c r="G1" s="756"/>
      <c r="H1" s="756"/>
      <c r="I1" s="756"/>
      <c r="J1" s="756"/>
    </row>
    <row r="2" spans="2:12" ht="21" customHeight="1">
      <c r="B2" s="234"/>
      <c r="C2" s="234"/>
      <c r="D2" s="234"/>
      <c r="E2" s="234"/>
      <c r="F2" s="234"/>
      <c r="G2" s="234"/>
      <c r="H2" s="234"/>
      <c r="I2" s="234"/>
      <c r="L2" s="531" t="s">
        <v>412</v>
      </c>
    </row>
    <row r="3" spans="2:12" ht="13.5" customHeight="1">
      <c r="B3" s="31" t="s">
        <v>232</v>
      </c>
      <c r="C3" s="204"/>
      <c r="D3" s="204"/>
      <c r="E3" s="204"/>
      <c r="F3" s="204"/>
      <c r="G3" s="765" t="s">
        <v>410</v>
      </c>
      <c r="H3" s="765"/>
      <c r="I3" s="765"/>
      <c r="J3" s="765"/>
    </row>
    <row r="4" spans="2:12" ht="20.25" customHeight="1">
      <c r="B4" s="758" t="s">
        <v>69</v>
      </c>
      <c r="C4" s="763" t="s">
        <v>267</v>
      </c>
      <c r="D4" s="763"/>
      <c r="E4" s="763" t="s">
        <v>109</v>
      </c>
      <c r="F4" s="763"/>
      <c r="G4" s="763"/>
      <c r="H4" s="763"/>
      <c r="I4" s="763"/>
      <c r="J4" s="763"/>
    </row>
    <row r="5" spans="2:12" ht="21" customHeight="1">
      <c r="B5" s="759"/>
      <c r="C5" s="761"/>
      <c r="D5" s="761"/>
      <c r="E5" s="761" t="s">
        <v>107</v>
      </c>
      <c r="F5" s="761"/>
      <c r="G5" s="761" t="s">
        <v>108</v>
      </c>
      <c r="H5" s="761"/>
      <c r="I5" s="761" t="s">
        <v>508</v>
      </c>
      <c r="J5" s="761"/>
    </row>
    <row r="6" spans="2:12" ht="21" customHeight="1">
      <c r="B6" s="760"/>
      <c r="C6" s="385">
        <v>2019</v>
      </c>
      <c r="D6" s="385">
        <v>2020</v>
      </c>
      <c r="E6" s="670">
        <v>2019</v>
      </c>
      <c r="F6" s="670">
        <v>2020</v>
      </c>
      <c r="G6" s="670">
        <v>2019</v>
      </c>
      <c r="H6" s="670">
        <v>2020</v>
      </c>
      <c r="I6" s="670">
        <v>2019</v>
      </c>
      <c r="J6" s="670">
        <v>2020</v>
      </c>
    </row>
    <row r="7" spans="2:12" ht="9" customHeight="1">
      <c r="B7" s="435"/>
      <c r="C7" s="387"/>
      <c r="D7" s="387"/>
      <c r="E7" s="387"/>
      <c r="F7" s="387"/>
      <c r="G7" s="387"/>
      <c r="H7" s="387"/>
      <c r="I7" s="387"/>
      <c r="J7" s="387"/>
    </row>
    <row r="8" spans="2:12" ht="21" customHeight="1">
      <c r="B8" s="440" t="s">
        <v>14</v>
      </c>
      <c r="C8" s="441">
        <v>681</v>
      </c>
      <c r="D8" s="441">
        <v>706</v>
      </c>
      <c r="E8" s="441">
        <v>156</v>
      </c>
      <c r="F8" s="441">
        <v>130</v>
      </c>
      <c r="G8" s="441">
        <v>442</v>
      </c>
      <c r="H8" s="441">
        <v>521</v>
      </c>
      <c r="I8" s="441">
        <v>83</v>
      </c>
      <c r="J8" s="441">
        <v>55</v>
      </c>
    </row>
    <row r="9" spans="2:12" ht="21" customHeight="1">
      <c r="B9" s="168" t="s">
        <v>268</v>
      </c>
      <c r="C9" s="535">
        <v>0</v>
      </c>
      <c r="D9" s="535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</row>
    <row r="10" spans="2:12" ht="21" customHeight="1">
      <c r="B10" s="215" t="s">
        <v>269</v>
      </c>
      <c r="C10" s="535">
        <v>0</v>
      </c>
      <c r="D10" s="535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</row>
    <row r="11" spans="2:12" ht="21" customHeight="1">
      <c r="B11" s="215" t="s">
        <v>270</v>
      </c>
      <c r="C11" s="535">
        <v>221</v>
      </c>
      <c r="D11" s="535">
        <v>198</v>
      </c>
      <c r="E11" s="59">
        <v>72</v>
      </c>
      <c r="F11" s="59">
        <v>52</v>
      </c>
      <c r="G11" s="59">
        <v>130</v>
      </c>
      <c r="H11" s="59">
        <v>121</v>
      </c>
      <c r="I11" s="59">
        <v>19</v>
      </c>
      <c r="J11" s="59">
        <v>25</v>
      </c>
    </row>
    <row r="12" spans="2:12" ht="21" customHeight="1">
      <c r="B12" s="215" t="s">
        <v>271</v>
      </c>
      <c r="C12" s="535">
        <v>460</v>
      </c>
      <c r="D12" s="535">
        <v>508</v>
      </c>
      <c r="E12" s="59">
        <v>84</v>
      </c>
      <c r="F12" s="59">
        <v>78</v>
      </c>
      <c r="G12" s="59">
        <v>312</v>
      </c>
      <c r="H12" s="59">
        <v>400</v>
      </c>
      <c r="I12" s="59">
        <v>64</v>
      </c>
      <c r="J12" s="59">
        <v>30</v>
      </c>
    </row>
    <row r="13" spans="2:12" ht="21" customHeight="1">
      <c r="B13" s="215" t="s">
        <v>272</v>
      </c>
      <c r="C13" s="535">
        <v>0</v>
      </c>
      <c r="D13" s="535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</row>
    <row r="14" spans="2:12" ht="9" customHeight="1">
      <c r="B14" s="215"/>
      <c r="C14" s="211"/>
      <c r="D14" s="211"/>
      <c r="E14" s="442"/>
      <c r="F14" s="442"/>
      <c r="G14" s="213"/>
      <c r="H14" s="213"/>
      <c r="I14" s="442"/>
      <c r="J14" s="442"/>
    </row>
    <row r="15" spans="2:12" ht="3" customHeight="1">
      <c r="B15" s="436"/>
      <c r="C15" s="443"/>
      <c r="D15" s="443"/>
      <c r="E15" s="444"/>
      <c r="F15" s="444"/>
      <c r="G15" s="438"/>
      <c r="H15" s="438"/>
      <c r="I15" s="444"/>
      <c r="J15" s="444"/>
    </row>
    <row r="16" spans="2:12" ht="9" customHeight="1">
      <c r="B16" s="215"/>
      <c r="C16" s="211"/>
      <c r="D16" s="211"/>
      <c r="E16" s="442"/>
      <c r="F16" s="442"/>
      <c r="G16" s="213"/>
      <c r="H16" s="213"/>
      <c r="I16" s="442"/>
      <c r="J16" s="442"/>
    </row>
    <row r="17" spans="2:12" ht="12.75" customHeight="1">
      <c r="B17" s="757" t="s">
        <v>516</v>
      </c>
      <c r="C17" s="757"/>
      <c r="D17" s="757"/>
      <c r="E17" s="757"/>
      <c r="F17" s="757"/>
      <c r="G17" s="757"/>
      <c r="H17" s="757"/>
      <c r="I17" s="757"/>
      <c r="J17" s="757"/>
      <c r="K17" s="205"/>
      <c r="L17" s="205"/>
    </row>
    <row r="18" spans="2:12">
      <c r="B18" s="75"/>
      <c r="C18" s="75"/>
      <c r="D18" s="75"/>
      <c r="E18" s="75"/>
      <c r="F18" s="75"/>
      <c r="G18" s="75"/>
      <c r="H18" s="75"/>
      <c r="I18" s="75"/>
      <c r="K18" s="74"/>
      <c r="L18" s="74"/>
    </row>
    <row r="19" spans="2:12" ht="12" customHeight="1">
      <c r="B19" s="206"/>
      <c r="C19" s="206"/>
      <c r="D19" s="206"/>
      <c r="E19" s="206"/>
      <c r="F19" s="206"/>
      <c r="G19" s="206"/>
      <c r="H19" s="206"/>
      <c r="I19" s="206"/>
    </row>
  </sheetData>
  <mergeCells count="9">
    <mergeCell ref="B1:J1"/>
    <mergeCell ref="B17:J17"/>
    <mergeCell ref="G3:J3"/>
    <mergeCell ref="B4:B6"/>
    <mergeCell ref="C4:D5"/>
    <mergeCell ref="E5:F5"/>
    <mergeCell ref="G5:H5"/>
    <mergeCell ref="I5:J5"/>
    <mergeCell ref="E4:J4"/>
  </mergeCells>
  <phoneticPr fontId="6" type="noConversion"/>
  <hyperlinks>
    <hyperlink ref="L2" location="Indice!A1" tooltip="(voltar ao índice)" display="Indice!A1" xr:uid="{00000000-0004-0000-14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0">
    <pageSetUpPr fitToPage="1"/>
  </sheetPr>
  <dimension ref="B1:H14"/>
  <sheetViews>
    <sheetView showGridLines="0" zoomScaleNormal="100" zoomScaleSheetLayoutView="100" workbookViewId="0">
      <pane xSplit="2" ySplit="4" topLeftCell="C5" activePane="bottomRight" state="frozen"/>
      <selection activeCell="N2" sqref="N2"/>
      <selection pane="topRight" activeCell="N2" sqref="N2"/>
      <selection pane="bottomLeft" activeCell="N2" sqref="N2"/>
      <selection pane="bottomRight" activeCell="H2" sqref="H2"/>
    </sheetView>
  </sheetViews>
  <sheetFormatPr defaultRowHeight="11.25"/>
  <cols>
    <col min="1" max="1" width="6.7109375" style="133" customWidth="1"/>
    <col min="2" max="2" width="32.7109375" style="133" customWidth="1"/>
    <col min="3" max="6" width="15.7109375" style="133" customWidth="1"/>
    <col min="7" max="7" width="6.7109375" style="133" customWidth="1"/>
    <col min="8" max="8" width="14.5703125" style="133" bestFit="1" customWidth="1"/>
    <col min="9" max="16384" width="9.140625" style="133"/>
  </cols>
  <sheetData>
    <row r="1" spans="2:8" ht="21" customHeight="1">
      <c r="B1" s="756" t="s">
        <v>537</v>
      </c>
      <c r="C1" s="756"/>
      <c r="D1" s="756"/>
      <c r="E1" s="756"/>
      <c r="F1" s="756"/>
    </row>
    <row r="2" spans="2:8" ht="21" customHeight="1">
      <c r="B2" s="335"/>
      <c r="C2" s="335"/>
      <c r="D2" s="335"/>
      <c r="E2" s="335"/>
      <c r="F2" s="335"/>
      <c r="H2" s="531" t="s">
        <v>412</v>
      </c>
    </row>
    <row r="3" spans="2:8" ht="13.5" customHeight="1">
      <c r="B3" s="31" t="s">
        <v>232</v>
      </c>
      <c r="C3" s="204"/>
      <c r="D3" s="32"/>
      <c r="F3" s="32" t="s">
        <v>236</v>
      </c>
    </row>
    <row r="4" spans="2:8" ht="28.5" customHeight="1">
      <c r="B4" s="445" t="s">
        <v>69</v>
      </c>
      <c r="C4" s="767">
        <v>2019</v>
      </c>
      <c r="D4" s="768"/>
      <c r="E4" s="767">
        <v>2020</v>
      </c>
      <c r="F4" s="768"/>
    </row>
    <row r="5" spans="2:8" ht="9" customHeight="1">
      <c r="B5" s="435"/>
      <c r="C5" s="435"/>
      <c r="D5" s="435"/>
      <c r="E5" s="435"/>
      <c r="F5" s="435">
        <v>482</v>
      </c>
    </row>
    <row r="6" spans="2:8" ht="21" customHeight="1">
      <c r="B6" s="216" t="s">
        <v>14</v>
      </c>
      <c r="C6" s="769">
        <v>448</v>
      </c>
      <c r="D6" s="769"/>
      <c r="E6" s="769">
        <v>482</v>
      </c>
      <c r="F6" s="769"/>
    </row>
    <row r="7" spans="2:8" ht="21" customHeight="1">
      <c r="B7" s="210" t="s">
        <v>115</v>
      </c>
      <c r="C7" s="766">
        <v>376</v>
      </c>
      <c r="D7" s="766"/>
      <c r="E7" s="766">
        <v>411</v>
      </c>
      <c r="F7" s="766"/>
    </row>
    <row r="8" spans="2:8" ht="21" customHeight="1">
      <c r="B8" s="210" t="s">
        <v>116</v>
      </c>
      <c r="C8" s="766">
        <v>22</v>
      </c>
      <c r="D8" s="766"/>
      <c r="E8" s="766">
        <v>23</v>
      </c>
      <c r="F8" s="766"/>
    </row>
    <row r="9" spans="2:8" ht="21" customHeight="1">
      <c r="B9" s="210" t="s">
        <v>106</v>
      </c>
      <c r="C9" s="766">
        <v>30</v>
      </c>
      <c r="D9" s="766"/>
      <c r="E9" s="766">
        <v>29</v>
      </c>
      <c r="F9" s="766"/>
    </row>
    <row r="10" spans="2:8" ht="21" customHeight="1">
      <c r="B10" s="215" t="s">
        <v>117</v>
      </c>
      <c r="C10" s="770">
        <v>20</v>
      </c>
      <c r="D10" s="770"/>
      <c r="E10" s="770">
        <v>19</v>
      </c>
      <c r="F10" s="770"/>
    </row>
    <row r="11" spans="2:8" ht="9" customHeight="1">
      <c r="B11" s="215"/>
      <c r="C11" s="161"/>
      <c r="D11" s="161"/>
      <c r="E11" s="161"/>
      <c r="F11" s="161"/>
    </row>
    <row r="12" spans="2:8" ht="3" customHeight="1">
      <c r="B12" s="436"/>
      <c r="C12" s="446"/>
      <c r="D12" s="446"/>
      <c r="E12" s="446"/>
      <c r="F12" s="446"/>
    </row>
    <row r="13" spans="2:8" ht="9" customHeight="1">
      <c r="B13" s="215"/>
      <c r="C13" s="161"/>
      <c r="D13" s="161"/>
      <c r="E13" s="161"/>
      <c r="F13" s="161"/>
    </row>
    <row r="14" spans="2:8" ht="12.75" customHeight="1">
      <c r="B14" s="757" t="s">
        <v>516</v>
      </c>
      <c r="C14" s="757"/>
      <c r="D14" s="757"/>
      <c r="E14" s="757"/>
      <c r="F14" s="757"/>
    </row>
  </sheetData>
  <mergeCells count="14">
    <mergeCell ref="B1:F1"/>
    <mergeCell ref="C7:D7"/>
    <mergeCell ref="E4:F4"/>
    <mergeCell ref="B14:F14"/>
    <mergeCell ref="E6:F6"/>
    <mergeCell ref="E7:F7"/>
    <mergeCell ref="C4:D4"/>
    <mergeCell ref="C6:D6"/>
    <mergeCell ref="C10:D10"/>
    <mergeCell ref="C8:D8"/>
    <mergeCell ref="C9:D9"/>
    <mergeCell ref="E8:F8"/>
    <mergeCell ref="E9:F9"/>
    <mergeCell ref="E10:F10"/>
  </mergeCells>
  <phoneticPr fontId="6" type="noConversion"/>
  <hyperlinks>
    <hyperlink ref="H2" location="Indice!A1" tooltip="(voltar ao índice)" display="Indice!A1" xr:uid="{00000000-0004-0000-1500-000000000000}"/>
  </hyperlinks>
  <printOptions horizontalCentered="1"/>
  <pageMargins left="0.47244094488188981" right="0.47244094488188981" top="0.6692913385826772" bottom="0.6692913385826772" header="0" footer="0"/>
  <pageSetup paperSize="9" scale="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1">
    <pageSetUpPr fitToPage="1"/>
  </sheetPr>
  <dimension ref="B1:M92"/>
  <sheetViews>
    <sheetView showGridLines="0" zoomScaleNormal="100" workbookViewId="0">
      <pane xSplit="2" ySplit="7" topLeftCell="C8" activePane="bottomRight" state="frozen"/>
      <selection activeCell="J43" sqref="J43"/>
      <selection pane="topRight" activeCell="J43" sqref="J43"/>
      <selection pane="bottomLeft" activeCell="J43" sqref="J43"/>
      <selection pane="bottomRight" activeCell="M2" sqref="M2"/>
    </sheetView>
  </sheetViews>
  <sheetFormatPr defaultRowHeight="11.25"/>
  <cols>
    <col min="1" max="1" width="6.7109375" style="83" customWidth="1"/>
    <col min="2" max="2" width="9.7109375" style="83" customWidth="1"/>
    <col min="3" max="11" width="11.7109375" style="83" customWidth="1"/>
    <col min="12" max="12" width="6.7109375" style="83" customWidth="1"/>
    <col min="13" max="13" width="14.5703125" style="83" bestFit="1" customWidth="1"/>
    <col min="14" max="16384" width="9.140625" style="83"/>
  </cols>
  <sheetData>
    <row r="1" spans="2:13" ht="21" customHeight="1">
      <c r="B1" s="687" t="s">
        <v>538</v>
      </c>
      <c r="C1" s="687"/>
      <c r="D1" s="687"/>
      <c r="E1" s="687"/>
      <c r="F1" s="687"/>
      <c r="G1" s="687"/>
      <c r="H1" s="687"/>
      <c r="I1" s="687"/>
      <c r="J1" s="687"/>
      <c r="K1" s="687"/>
    </row>
    <row r="2" spans="2:13" ht="21" customHeight="1">
      <c r="B2" s="131"/>
      <c r="C2" s="131"/>
      <c r="D2" s="131"/>
      <c r="E2" s="131"/>
      <c r="F2" s="131"/>
      <c r="G2" s="131"/>
      <c r="H2" s="131"/>
      <c r="I2" s="131"/>
      <c r="J2" s="131"/>
      <c r="K2" s="131"/>
      <c r="M2" s="531" t="s">
        <v>412</v>
      </c>
    </row>
    <row r="3" spans="2:13" ht="13.5" customHeight="1">
      <c r="B3" s="16" t="s">
        <v>232</v>
      </c>
      <c r="C3" s="84"/>
      <c r="F3" s="84"/>
      <c r="H3" s="84"/>
    </row>
    <row r="4" spans="2:13" ht="11.25" customHeight="1">
      <c r="B4" s="705" t="s">
        <v>0</v>
      </c>
      <c r="C4" s="724" t="s">
        <v>224</v>
      </c>
      <c r="D4" s="724"/>
      <c r="E4" s="724"/>
      <c r="F4" s="724" t="s">
        <v>41</v>
      </c>
      <c r="G4" s="724"/>
      <c r="H4" s="724"/>
      <c r="I4" s="724" t="s">
        <v>407</v>
      </c>
      <c r="J4" s="724"/>
      <c r="K4" s="737"/>
    </row>
    <row r="5" spans="2:13" ht="15.75" customHeight="1">
      <c r="B5" s="699"/>
      <c r="C5" s="725"/>
      <c r="D5" s="725"/>
      <c r="E5" s="725"/>
      <c r="F5" s="725"/>
      <c r="G5" s="725"/>
      <c r="H5" s="725"/>
      <c r="I5" s="725"/>
      <c r="J5" s="725"/>
      <c r="K5" s="771"/>
    </row>
    <row r="6" spans="2:13" ht="21" customHeight="1">
      <c r="B6" s="699"/>
      <c r="C6" s="447">
        <v>2019</v>
      </c>
      <c r="D6" s="447">
        <v>2020</v>
      </c>
      <c r="E6" s="448" t="s">
        <v>233</v>
      </c>
      <c r="F6" s="447">
        <v>2019</v>
      </c>
      <c r="G6" s="447">
        <v>2020</v>
      </c>
      <c r="H6" s="448" t="s">
        <v>233</v>
      </c>
      <c r="I6" s="447">
        <v>2019</v>
      </c>
      <c r="J6" s="447">
        <v>2020</v>
      </c>
      <c r="K6" s="449" t="s">
        <v>233</v>
      </c>
    </row>
    <row r="7" spans="2:13">
      <c r="B7" s="707"/>
      <c r="C7" s="708" t="s">
        <v>307</v>
      </c>
      <c r="D7" s="708"/>
      <c r="E7" s="450" t="s">
        <v>234</v>
      </c>
      <c r="F7" s="708" t="s">
        <v>254</v>
      </c>
      <c r="G7" s="708"/>
      <c r="H7" s="450" t="s">
        <v>234</v>
      </c>
      <c r="I7" s="708" t="s">
        <v>254</v>
      </c>
      <c r="J7" s="708"/>
      <c r="K7" s="451" t="s">
        <v>234</v>
      </c>
    </row>
    <row r="8" spans="2:13" ht="9" customHeight="1">
      <c r="B8" s="367"/>
      <c r="C8" s="367"/>
      <c r="D8" s="367"/>
      <c r="E8" s="452"/>
      <c r="F8" s="367"/>
      <c r="G8" s="367"/>
      <c r="H8" s="452"/>
      <c r="I8" s="367"/>
      <c r="J8" s="367"/>
      <c r="K8" s="452"/>
    </row>
    <row r="9" spans="2:13" ht="27" customHeight="1">
      <c r="B9" s="94" t="s">
        <v>14</v>
      </c>
      <c r="C9" s="85">
        <v>8023531.4499999993</v>
      </c>
      <c r="D9" s="85">
        <v>4862784.2700000005</v>
      </c>
      <c r="E9" s="86">
        <v>-39.393466576366428</v>
      </c>
      <c r="F9" s="572">
        <v>22133161.879999999</v>
      </c>
      <c r="G9" s="87">
        <v>14517918.302299997</v>
      </c>
      <c r="H9" s="86">
        <v>-34.406487509501751</v>
      </c>
      <c r="I9" s="260">
        <v>2.7585312051091919</v>
      </c>
      <c r="J9" s="260">
        <v>2.9855156009830548</v>
      </c>
      <c r="K9" s="86">
        <v>8.2284512661468412</v>
      </c>
    </row>
    <row r="10" spans="2:13" ht="27" customHeight="1">
      <c r="B10" s="95" t="s">
        <v>2</v>
      </c>
      <c r="C10" s="89">
        <v>245521.9</v>
      </c>
      <c r="D10" s="89">
        <v>229709.7999999999</v>
      </c>
      <c r="E10" s="86">
        <v>-6.4401994282384134</v>
      </c>
      <c r="F10" s="89">
        <v>803096.72</v>
      </c>
      <c r="G10" s="89">
        <v>763494.73999999964</v>
      </c>
      <c r="H10" s="86">
        <v>-4.9311594747890819</v>
      </c>
      <c r="I10" s="304">
        <v>3.2709779453482559</v>
      </c>
      <c r="J10" s="304">
        <v>3.3237360356414918</v>
      </c>
      <c r="K10" s="86">
        <v>1.6129148889024059</v>
      </c>
    </row>
    <row r="11" spans="2:13" ht="27" customHeight="1">
      <c r="B11" s="95" t="s">
        <v>3</v>
      </c>
      <c r="C11" s="89">
        <v>192106.9</v>
      </c>
      <c r="D11" s="89">
        <v>268702.5</v>
      </c>
      <c r="E11" s="86">
        <v>39.871342466095697</v>
      </c>
      <c r="F11" s="89">
        <v>634837.43999999994</v>
      </c>
      <c r="G11" s="89">
        <v>885877.59</v>
      </c>
      <c r="H11" s="86">
        <v>39.544005155083497</v>
      </c>
      <c r="I11" s="304">
        <v>3.3046050922689396</v>
      </c>
      <c r="J11" s="304">
        <v>3.2968714098305747</v>
      </c>
      <c r="K11" s="86">
        <v>-0.23402743209642862</v>
      </c>
    </row>
    <row r="12" spans="2:13" ht="27" customHeight="1">
      <c r="B12" s="95" t="s">
        <v>4</v>
      </c>
      <c r="C12" s="89">
        <v>278611.55</v>
      </c>
      <c r="D12" s="89">
        <v>261780.89999999991</v>
      </c>
      <c r="E12" s="86">
        <v>-6.0409017501248936</v>
      </c>
      <c r="F12" s="89">
        <v>911179.84</v>
      </c>
      <c r="G12" s="89">
        <v>841122.40229999984</v>
      </c>
      <c r="H12" s="86">
        <v>-7.6886509802499674</v>
      </c>
      <c r="I12" s="304">
        <v>3.2704309638275944</v>
      </c>
      <c r="J12" s="304">
        <v>3.213077815455597</v>
      </c>
      <c r="K12" s="86">
        <v>-1.7536877862993738</v>
      </c>
    </row>
    <row r="13" spans="2:13" ht="27" customHeight="1">
      <c r="B13" s="95" t="s">
        <v>5</v>
      </c>
      <c r="C13" s="89">
        <v>617067.4</v>
      </c>
      <c r="D13" s="89">
        <v>326585</v>
      </c>
      <c r="E13" s="86">
        <v>-47.074663156731347</v>
      </c>
      <c r="F13" s="89">
        <v>1980195.1</v>
      </c>
      <c r="G13" s="89">
        <v>962837.24</v>
      </c>
      <c r="H13" s="86">
        <v>-51.376647684867017</v>
      </c>
      <c r="I13" s="304">
        <v>3.2090418323833019</v>
      </c>
      <c r="J13" s="304">
        <v>2.9481979882725784</v>
      </c>
      <c r="K13" s="86">
        <v>-8.1284027362460094</v>
      </c>
    </row>
    <row r="14" spans="2:13" ht="27" customHeight="1">
      <c r="B14" s="95" t="s">
        <v>6</v>
      </c>
      <c r="C14" s="89">
        <v>1275489.2</v>
      </c>
      <c r="D14" s="89">
        <v>708595.30000000028</v>
      </c>
      <c r="E14" s="86">
        <v>-44.445213648222158</v>
      </c>
      <c r="F14" s="89">
        <v>3528829.79</v>
      </c>
      <c r="G14" s="89">
        <v>1807835.2789999999</v>
      </c>
      <c r="H14" s="86">
        <v>-48.769552894757219</v>
      </c>
      <c r="I14" s="304">
        <v>2.7666481143078281</v>
      </c>
      <c r="J14" s="304">
        <v>2.5512944821959715</v>
      </c>
      <c r="K14" s="86">
        <v>-7.7839184173132399</v>
      </c>
    </row>
    <row r="15" spans="2:13" ht="27" customHeight="1">
      <c r="B15" s="95" t="s">
        <v>7</v>
      </c>
      <c r="C15" s="89">
        <v>1620251.15</v>
      </c>
      <c r="D15" s="89">
        <v>766380.30000000016</v>
      </c>
      <c r="E15" s="86">
        <v>-52.699907048360984</v>
      </c>
      <c r="F15" s="89">
        <v>4237769.2699999996</v>
      </c>
      <c r="G15" s="89">
        <v>2360783.9880000004</v>
      </c>
      <c r="H15" s="86">
        <v>-44.291823419636046</v>
      </c>
      <c r="I15" s="304">
        <v>2.6155014733364021</v>
      </c>
      <c r="J15" s="304">
        <v>3.0804340717004335</v>
      </c>
      <c r="K15" s="86">
        <v>17.77604039239753</v>
      </c>
    </row>
    <row r="16" spans="2:13" ht="27" customHeight="1">
      <c r="B16" s="95" t="s">
        <v>8</v>
      </c>
      <c r="C16" s="89">
        <v>1585409.3</v>
      </c>
      <c r="D16" s="89">
        <v>623368.00000000023</v>
      </c>
      <c r="E16" s="86">
        <v>-60.680942139042557</v>
      </c>
      <c r="F16" s="89">
        <v>4132191.42</v>
      </c>
      <c r="G16" s="89">
        <v>1763078.5830000006</v>
      </c>
      <c r="H16" s="86">
        <v>-57.333085430974528</v>
      </c>
      <c r="I16" s="304">
        <v>2.6063877763300618</v>
      </c>
      <c r="J16" s="304">
        <v>2.8283110185315894</v>
      </c>
      <c r="K16" s="86">
        <v>8.5145903543949242</v>
      </c>
    </row>
    <row r="17" spans="2:11" ht="27" customHeight="1">
      <c r="B17" s="95" t="s">
        <v>9</v>
      </c>
      <c r="C17" s="89">
        <v>920811.6</v>
      </c>
      <c r="D17" s="89">
        <v>469834.37</v>
      </c>
      <c r="E17" s="86">
        <v>-48.976058729060327</v>
      </c>
      <c r="F17" s="89">
        <v>2329433.65</v>
      </c>
      <c r="G17" s="89">
        <v>1378855.46</v>
      </c>
      <c r="H17" s="86">
        <v>-40.80726617819743</v>
      </c>
      <c r="I17" s="304">
        <v>2.5297614083054558</v>
      </c>
      <c r="J17" s="304">
        <v>2.9347692464474235</v>
      </c>
      <c r="K17" s="86">
        <v>16.009724743696662</v>
      </c>
    </row>
    <row r="18" spans="2:11" ht="27" customHeight="1">
      <c r="B18" s="95" t="s">
        <v>10</v>
      </c>
      <c r="C18" s="89">
        <v>540038.1</v>
      </c>
      <c r="D18" s="89">
        <v>404453.90000000014</v>
      </c>
      <c r="E18" s="86">
        <v>-25.106413788212322</v>
      </c>
      <c r="F18" s="89">
        <v>1283530.4099999999</v>
      </c>
      <c r="G18" s="89">
        <v>1279269.6499999992</v>
      </c>
      <c r="H18" s="86">
        <v>-0.33195629544926497</v>
      </c>
      <c r="I18" s="304">
        <v>2.3767404744220824</v>
      </c>
      <c r="J18" s="304">
        <v>3.1629554072787993</v>
      </c>
      <c r="K18" s="86">
        <v>33.079544919513751</v>
      </c>
    </row>
    <row r="19" spans="2:11" ht="27" customHeight="1">
      <c r="B19" s="95" t="s">
        <v>11</v>
      </c>
      <c r="C19" s="89">
        <v>319222.8</v>
      </c>
      <c r="D19" s="89">
        <v>367496.10000000003</v>
      </c>
      <c r="E19" s="86">
        <v>15.12213413327621</v>
      </c>
      <c r="F19" s="89">
        <v>978639.77</v>
      </c>
      <c r="G19" s="89">
        <v>1162914.7799999998</v>
      </c>
      <c r="H19" s="86">
        <v>18.829707891392957</v>
      </c>
      <c r="I19" s="304">
        <v>3.0656950881954548</v>
      </c>
      <c r="J19" s="304">
        <v>3.1644275408636982</v>
      </c>
      <c r="K19" s="86">
        <v>3.2205568338617763</v>
      </c>
    </row>
    <row r="20" spans="2:11" ht="27" customHeight="1">
      <c r="B20" s="95" t="s">
        <v>12</v>
      </c>
      <c r="C20" s="89">
        <v>275243.15000000002</v>
      </c>
      <c r="D20" s="89">
        <v>270136.8</v>
      </c>
      <c r="E20" s="86">
        <v>-1.8552141987911552</v>
      </c>
      <c r="F20" s="89">
        <v>844597.9</v>
      </c>
      <c r="G20" s="89">
        <v>825320.48</v>
      </c>
      <c r="H20" s="86">
        <v>-2.2824375954522358</v>
      </c>
      <c r="I20" s="304">
        <v>3.068551933081713</v>
      </c>
      <c r="J20" s="304">
        <v>3.055194553278191</v>
      </c>
      <c r="K20" s="86">
        <v>-0.43529912788887737</v>
      </c>
    </row>
    <row r="21" spans="2:11" s="84" customFormat="1" ht="27" customHeight="1">
      <c r="B21" s="126" t="s">
        <v>13</v>
      </c>
      <c r="C21" s="152">
        <v>153758.39999999999</v>
      </c>
      <c r="D21" s="152">
        <v>165741.2999999999</v>
      </c>
      <c r="E21" s="86">
        <v>7.7933303156119571</v>
      </c>
      <c r="F21" s="152">
        <v>468860.57</v>
      </c>
      <c r="G21" s="152">
        <v>486528.11000000004</v>
      </c>
      <c r="H21" s="86">
        <v>3.7681863501552337</v>
      </c>
      <c r="I21" s="240">
        <v>3.049333044568622</v>
      </c>
      <c r="J21" s="304">
        <v>2.9354669596533896</v>
      </c>
      <c r="K21" s="86">
        <v>-3.7341308165091069</v>
      </c>
    </row>
    <row r="22" spans="2:11" s="84" customFormat="1" ht="9" customHeight="1">
      <c r="B22" s="126"/>
      <c r="C22" s="152"/>
      <c r="D22" s="152"/>
      <c r="E22" s="86"/>
      <c r="F22" s="152"/>
      <c r="G22" s="152"/>
      <c r="H22" s="86"/>
      <c r="I22" s="240"/>
      <c r="J22" s="240"/>
      <c r="K22" s="193"/>
    </row>
    <row r="23" spans="2:11" s="84" customFormat="1" ht="3" customHeight="1">
      <c r="B23" s="405"/>
      <c r="C23" s="384"/>
      <c r="D23" s="384"/>
      <c r="E23" s="453"/>
      <c r="F23" s="384"/>
      <c r="G23" s="384"/>
      <c r="H23" s="453"/>
      <c r="I23" s="454"/>
      <c r="J23" s="454"/>
      <c r="K23" s="455"/>
    </row>
    <row r="24" spans="2:11" s="84" customFormat="1" ht="9" customHeight="1">
      <c r="B24" s="126"/>
      <c r="C24" s="152"/>
      <c r="D24" s="152"/>
      <c r="E24" s="86"/>
      <c r="F24" s="152"/>
      <c r="G24" s="152"/>
      <c r="H24" s="86"/>
      <c r="I24" s="240"/>
      <c r="J24" s="240"/>
      <c r="K24" s="193"/>
    </row>
    <row r="25" spans="2:11" ht="12.75" customHeight="1">
      <c r="B25" s="686" t="s">
        <v>518</v>
      </c>
      <c r="C25" s="686"/>
      <c r="D25" s="686"/>
      <c r="E25" s="686"/>
      <c r="F25" s="686"/>
      <c r="G25" s="686"/>
      <c r="H25" s="686"/>
      <c r="I25" s="686"/>
      <c r="J25" s="686"/>
      <c r="K25" s="686"/>
    </row>
    <row r="26" spans="2:11">
      <c r="C26" s="91"/>
      <c r="D26" s="92"/>
      <c r="F26" s="91"/>
      <c r="G26" s="91"/>
      <c r="H26" s="91"/>
      <c r="I26" s="91"/>
    </row>
    <row r="27" spans="2:11">
      <c r="C27" s="91"/>
      <c r="D27" s="92"/>
      <c r="F27" s="91"/>
      <c r="G27" s="91"/>
      <c r="H27" s="91"/>
      <c r="I27" s="91"/>
    </row>
    <row r="28" spans="2:11">
      <c r="C28" s="91"/>
      <c r="D28" s="92"/>
      <c r="F28" s="91"/>
      <c r="G28" s="91"/>
      <c r="H28" s="91"/>
      <c r="I28" s="91"/>
    </row>
    <row r="29" spans="2:11">
      <c r="C29" s="91"/>
      <c r="D29" s="92"/>
      <c r="F29" s="91"/>
      <c r="G29" s="91"/>
      <c r="H29" s="91"/>
      <c r="I29" s="91"/>
    </row>
    <row r="30" spans="2:11">
      <c r="C30" s="91"/>
      <c r="D30" s="92"/>
      <c r="F30" s="91"/>
      <c r="G30" s="91"/>
      <c r="H30" s="91"/>
      <c r="I30" s="91"/>
    </row>
    <row r="31" spans="2:11">
      <c r="C31" s="91"/>
      <c r="D31" s="92"/>
      <c r="F31" s="91"/>
      <c r="G31" s="91"/>
      <c r="H31" s="91"/>
      <c r="I31" s="91"/>
    </row>
    <row r="32" spans="2:11">
      <c r="C32" s="91"/>
      <c r="D32" s="92"/>
      <c r="F32" s="91"/>
      <c r="G32" s="91"/>
      <c r="H32" s="91"/>
      <c r="I32" s="91"/>
    </row>
    <row r="33" spans="3:9">
      <c r="C33" s="91"/>
      <c r="D33" s="92"/>
      <c r="F33" s="91"/>
      <c r="G33" s="91"/>
      <c r="H33" s="91"/>
      <c r="I33" s="91"/>
    </row>
    <row r="34" spans="3:9">
      <c r="C34" s="91"/>
      <c r="D34" s="92"/>
      <c r="F34" s="91"/>
      <c r="G34" s="91"/>
      <c r="H34" s="91" t="s">
        <v>79</v>
      </c>
      <c r="I34" s="91"/>
    </row>
    <row r="35" spans="3:9">
      <c r="C35" s="91"/>
      <c r="D35" s="92"/>
      <c r="F35" s="91"/>
      <c r="G35" s="91"/>
      <c r="H35" s="91"/>
      <c r="I35" s="91"/>
    </row>
    <row r="36" spans="3:9">
      <c r="C36" s="91"/>
      <c r="D36" s="92"/>
      <c r="F36" s="91"/>
      <c r="G36" s="91"/>
      <c r="H36" s="91"/>
      <c r="I36" s="91"/>
    </row>
    <row r="37" spans="3:9">
      <c r="C37" s="91"/>
      <c r="D37" s="92"/>
      <c r="F37" s="91"/>
      <c r="G37" s="91"/>
      <c r="H37" s="91"/>
      <c r="I37" s="91"/>
    </row>
    <row r="38" spans="3:9">
      <c r="C38" s="91"/>
      <c r="D38" s="92"/>
      <c r="F38" s="91"/>
      <c r="G38" s="91"/>
      <c r="H38" s="91"/>
      <c r="I38" s="91"/>
    </row>
    <row r="39" spans="3:9">
      <c r="C39" s="91"/>
      <c r="D39" s="92"/>
      <c r="F39" s="91"/>
      <c r="G39" s="91"/>
      <c r="H39" s="91"/>
      <c r="I39" s="91"/>
    </row>
    <row r="40" spans="3:9">
      <c r="C40" s="91"/>
      <c r="D40" s="92"/>
      <c r="F40" s="91"/>
      <c r="G40" s="91"/>
      <c r="H40" s="91"/>
      <c r="I40" s="91"/>
    </row>
    <row r="41" spans="3:9">
      <c r="C41" s="91"/>
      <c r="D41" s="92"/>
      <c r="F41" s="91"/>
      <c r="G41" s="91"/>
      <c r="H41" s="91"/>
      <c r="I41" s="91"/>
    </row>
    <row r="42" spans="3:9">
      <c r="C42" s="91"/>
      <c r="D42" s="92"/>
      <c r="F42" s="91"/>
      <c r="G42" s="91"/>
      <c r="H42" s="91"/>
      <c r="I42" s="91"/>
    </row>
    <row r="43" spans="3:9">
      <c r="C43" s="91"/>
      <c r="D43" s="92"/>
      <c r="F43" s="91"/>
      <c r="G43" s="91"/>
      <c r="H43" s="91"/>
      <c r="I43" s="91"/>
    </row>
    <row r="44" spans="3:9">
      <c r="C44" s="91"/>
      <c r="D44" s="92"/>
      <c r="F44" s="91"/>
      <c r="G44" s="91"/>
      <c r="H44" s="91"/>
      <c r="I44" s="91"/>
    </row>
    <row r="45" spans="3:9">
      <c r="C45" s="91"/>
      <c r="D45" s="92"/>
      <c r="F45" s="91"/>
      <c r="G45" s="91"/>
      <c r="H45" s="91"/>
      <c r="I45" s="91"/>
    </row>
    <row r="46" spans="3:9">
      <c r="C46" s="91"/>
      <c r="D46" s="92"/>
      <c r="F46" s="91"/>
      <c r="G46" s="91"/>
      <c r="H46" s="91"/>
      <c r="I46" s="91"/>
    </row>
    <row r="47" spans="3:9">
      <c r="C47" s="91"/>
      <c r="D47" s="92"/>
      <c r="F47" s="91"/>
      <c r="G47" s="91"/>
      <c r="H47" s="91"/>
      <c r="I47" s="91"/>
    </row>
    <row r="48" spans="3:9">
      <c r="C48" s="91"/>
      <c r="D48" s="92"/>
      <c r="F48" s="91"/>
      <c r="G48" s="91"/>
      <c r="H48" s="91"/>
      <c r="I48" s="91"/>
    </row>
    <row r="49" spans="3:9">
      <c r="C49" s="91"/>
      <c r="D49" s="92"/>
      <c r="F49" s="91"/>
      <c r="G49" s="91"/>
      <c r="H49" s="91"/>
      <c r="I49" s="91"/>
    </row>
    <row r="50" spans="3:9">
      <c r="C50" s="91"/>
      <c r="D50" s="92"/>
      <c r="F50" s="91"/>
      <c r="G50" s="91"/>
      <c r="H50" s="91"/>
      <c r="I50" s="91"/>
    </row>
    <row r="51" spans="3:9">
      <c r="C51" s="91"/>
      <c r="D51" s="92"/>
      <c r="F51" s="91"/>
      <c r="G51" s="91"/>
      <c r="H51" s="91"/>
      <c r="I51" s="91"/>
    </row>
    <row r="52" spans="3:9">
      <c r="C52" s="91"/>
      <c r="D52" s="92"/>
      <c r="F52" s="91"/>
      <c r="G52" s="91"/>
      <c r="H52" s="91"/>
      <c r="I52" s="91"/>
    </row>
    <row r="53" spans="3:9">
      <c r="C53" s="91"/>
      <c r="D53" s="92"/>
      <c r="F53" s="91"/>
      <c r="G53" s="91"/>
      <c r="H53" s="91"/>
      <c r="I53" s="91"/>
    </row>
    <row r="54" spans="3:9">
      <c r="C54" s="91"/>
      <c r="D54" s="92"/>
      <c r="F54" s="91"/>
      <c r="G54" s="91"/>
      <c r="H54" s="91"/>
      <c r="I54" s="91"/>
    </row>
    <row r="55" spans="3:9">
      <c r="C55" s="91"/>
      <c r="D55" s="92"/>
      <c r="F55" s="91"/>
      <c r="G55" s="91"/>
      <c r="H55" s="91"/>
      <c r="I55" s="91"/>
    </row>
    <row r="56" spans="3:9">
      <c r="C56" s="91"/>
      <c r="D56" s="92"/>
      <c r="F56" s="91"/>
      <c r="G56" s="91"/>
      <c r="H56" s="91"/>
      <c r="I56" s="91"/>
    </row>
    <row r="57" spans="3:9">
      <c r="C57" s="91"/>
      <c r="D57" s="92"/>
      <c r="F57" s="91"/>
      <c r="G57" s="91"/>
      <c r="H57" s="91"/>
      <c r="I57" s="91"/>
    </row>
    <row r="58" spans="3:9">
      <c r="C58" s="91"/>
      <c r="D58" s="91"/>
      <c r="F58" s="91"/>
      <c r="G58" s="91"/>
      <c r="H58" s="91"/>
      <c r="I58" s="91"/>
    </row>
    <row r="59" spans="3:9">
      <c r="C59" s="91"/>
      <c r="D59" s="91"/>
      <c r="F59" s="91"/>
      <c r="G59" s="91"/>
      <c r="H59" s="91"/>
      <c r="I59" s="91"/>
    </row>
    <row r="60" spans="3:9">
      <c r="C60" s="91"/>
      <c r="D60" s="91"/>
      <c r="F60" s="91"/>
      <c r="G60" s="91"/>
      <c r="H60" s="91"/>
      <c r="I60" s="91"/>
    </row>
    <row r="61" spans="3:9">
      <c r="C61" s="91"/>
      <c r="D61" s="91"/>
      <c r="F61" s="91"/>
      <c r="G61" s="91"/>
      <c r="H61" s="91"/>
      <c r="I61" s="91"/>
    </row>
    <row r="62" spans="3:9">
      <c r="C62" s="91"/>
      <c r="D62" s="91"/>
      <c r="F62" s="91"/>
      <c r="G62" s="91"/>
      <c r="H62" s="91"/>
      <c r="I62" s="91"/>
    </row>
    <row r="63" spans="3:9">
      <c r="C63" s="91"/>
      <c r="D63" s="91"/>
      <c r="F63" s="91"/>
      <c r="G63" s="91"/>
      <c r="H63" s="91"/>
      <c r="I63" s="91"/>
    </row>
    <row r="64" spans="3:9">
      <c r="C64" s="91"/>
      <c r="D64" s="91"/>
      <c r="F64" s="91"/>
      <c r="G64" s="91"/>
      <c r="H64" s="91"/>
      <c r="I64" s="91"/>
    </row>
    <row r="65" spans="3:9">
      <c r="C65" s="91"/>
      <c r="D65" s="91"/>
      <c r="F65" s="91"/>
      <c r="G65" s="91"/>
      <c r="H65" s="91"/>
      <c r="I65" s="91"/>
    </row>
    <row r="66" spans="3:9">
      <c r="C66" s="91"/>
      <c r="D66" s="91"/>
      <c r="F66" s="91"/>
      <c r="G66" s="91"/>
      <c r="H66" s="91"/>
      <c r="I66" s="91"/>
    </row>
    <row r="67" spans="3:9">
      <c r="C67" s="91"/>
      <c r="D67" s="91"/>
      <c r="F67" s="91"/>
      <c r="G67" s="91"/>
      <c r="H67" s="91"/>
      <c r="I67" s="91"/>
    </row>
    <row r="68" spans="3:9">
      <c r="C68" s="91"/>
      <c r="D68" s="91"/>
      <c r="F68" s="91"/>
      <c r="G68" s="91"/>
      <c r="H68" s="91"/>
      <c r="I68" s="91"/>
    </row>
    <row r="69" spans="3:9">
      <c r="C69" s="91"/>
      <c r="D69" s="91"/>
      <c r="F69" s="91"/>
      <c r="G69" s="91"/>
      <c r="H69" s="91"/>
      <c r="I69" s="91"/>
    </row>
    <row r="70" spans="3:9">
      <c r="C70" s="91"/>
      <c r="D70" s="91"/>
      <c r="F70" s="91"/>
      <c r="G70" s="91"/>
      <c r="H70" s="91"/>
      <c r="I70" s="91"/>
    </row>
    <row r="71" spans="3:9">
      <c r="C71" s="91"/>
      <c r="D71" s="91"/>
      <c r="F71" s="91"/>
      <c r="G71" s="91"/>
      <c r="H71" s="91"/>
      <c r="I71" s="91"/>
    </row>
    <row r="72" spans="3:9">
      <c r="C72" s="91"/>
      <c r="D72" s="91"/>
      <c r="F72" s="91"/>
      <c r="G72" s="91"/>
      <c r="H72" s="91"/>
      <c r="I72" s="91"/>
    </row>
    <row r="73" spans="3:9">
      <c r="C73" s="91"/>
      <c r="D73" s="91"/>
      <c r="F73" s="91"/>
      <c r="G73" s="91"/>
      <c r="H73" s="91"/>
      <c r="I73" s="91"/>
    </row>
    <row r="74" spans="3:9">
      <c r="C74" s="91"/>
      <c r="D74" s="91"/>
      <c r="F74" s="91"/>
      <c r="G74" s="91"/>
      <c r="H74" s="91"/>
      <c r="I74" s="91"/>
    </row>
    <row r="75" spans="3:9">
      <c r="C75" s="91"/>
      <c r="D75" s="91"/>
      <c r="F75" s="91"/>
      <c r="G75" s="91"/>
      <c r="H75" s="91"/>
      <c r="I75" s="91"/>
    </row>
    <row r="76" spans="3:9">
      <c r="C76" s="91"/>
      <c r="D76" s="91"/>
      <c r="F76" s="91"/>
      <c r="G76" s="91"/>
      <c r="H76" s="91"/>
      <c r="I76" s="91"/>
    </row>
    <row r="77" spans="3:9">
      <c r="C77" s="91"/>
      <c r="D77" s="91"/>
      <c r="F77" s="91"/>
      <c r="G77" s="91"/>
      <c r="H77" s="91"/>
      <c r="I77" s="91"/>
    </row>
    <row r="78" spans="3:9">
      <c r="C78" s="91"/>
      <c r="D78" s="91"/>
      <c r="F78" s="91"/>
      <c r="G78" s="91"/>
      <c r="H78" s="91"/>
      <c r="I78" s="91"/>
    </row>
    <row r="79" spans="3:9">
      <c r="C79" s="91"/>
      <c r="D79" s="91"/>
      <c r="F79" s="91"/>
      <c r="G79" s="91"/>
      <c r="H79" s="91"/>
      <c r="I79" s="91"/>
    </row>
    <row r="80" spans="3:9">
      <c r="C80" s="91"/>
      <c r="D80" s="91"/>
      <c r="F80" s="91"/>
      <c r="G80" s="91"/>
      <c r="H80" s="91"/>
      <c r="I80" s="91"/>
    </row>
    <row r="81" spans="3:9">
      <c r="C81" s="91"/>
      <c r="D81" s="91"/>
      <c r="F81" s="91"/>
      <c r="G81" s="91"/>
      <c r="H81" s="91"/>
      <c r="I81" s="91"/>
    </row>
    <row r="82" spans="3:9">
      <c r="C82" s="91"/>
      <c r="D82" s="91"/>
      <c r="F82" s="91"/>
      <c r="G82" s="91"/>
      <c r="H82" s="91"/>
      <c r="I82" s="91"/>
    </row>
    <row r="83" spans="3:9">
      <c r="C83" s="91"/>
      <c r="D83" s="91"/>
      <c r="F83" s="91"/>
      <c r="G83" s="91"/>
      <c r="H83" s="91"/>
      <c r="I83" s="91"/>
    </row>
    <row r="84" spans="3:9">
      <c r="C84" s="91"/>
      <c r="D84" s="91"/>
      <c r="F84" s="91"/>
      <c r="G84" s="91"/>
      <c r="H84" s="91"/>
      <c r="I84" s="91"/>
    </row>
    <row r="85" spans="3:9">
      <c r="C85" s="91"/>
      <c r="D85" s="91"/>
      <c r="F85" s="91"/>
      <c r="G85" s="91"/>
      <c r="H85" s="91"/>
      <c r="I85" s="91"/>
    </row>
    <row r="86" spans="3:9">
      <c r="C86" s="91"/>
      <c r="D86" s="91"/>
      <c r="F86" s="91"/>
      <c r="G86" s="91"/>
      <c r="H86" s="91"/>
      <c r="I86" s="91"/>
    </row>
    <row r="87" spans="3:9">
      <c r="C87" s="91"/>
      <c r="D87" s="91"/>
      <c r="F87" s="91"/>
      <c r="G87" s="91"/>
      <c r="H87" s="91"/>
      <c r="I87" s="91"/>
    </row>
    <row r="88" spans="3:9">
      <c r="C88" s="91"/>
      <c r="D88" s="91"/>
      <c r="F88" s="91"/>
      <c r="G88" s="91"/>
      <c r="H88" s="91"/>
      <c r="I88" s="91"/>
    </row>
    <row r="89" spans="3:9">
      <c r="C89" s="91"/>
      <c r="D89" s="91"/>
      <c r="F89" s="91"/>
      <c r="G89" s="91"/>
      <c r="H89" s="91"/>
      <c r="I89" s="91"/>
    </row>
    <row r="90" spans="3:9">
      <c r="C90" s="91"/>
      <c r="D90" s="91"/>
      <c r="F90" s="91"/>
      <c r="G90" s="91"/>
      <c r="H90" s="91"/>
      <c r="I90" s="91"/>
    </row>
    <row r="91" spans="3:9">
      <c r="C91" s="91"/>
      <c r="D91" s="91"/>
      <c r="F91" s="91"/>
      <c r="G91" s="91"/>
      <c r="H91" s="91"/>
    </row>
    <row r="92" spans="3:9">
      <c r="C92" s="91"/>
      <c r="D92" s="91"/>
      <c r="F92" s="91"/>
      <c r="G92" s="91"/>
      <c r="H92" s="91"/>
    </row>
  </sheetData>
  <mergeCells count="9">
    <mergeCell ref="B25:K25"/>
    <mergeCell ref="B1:K1"/>
    <mergeCell ref="I4:K5"/>
    <mergeCell ref="I7:J7"/>
    <mergeCell ref="C4:E5"/>
    <mergeCell ref="F4:H5"/>
    <mergeCell ref="B4:B7"/>
    <mergeCell ref="C7:D7"/>
    <mergeCell ref="F7:G7"/>
  </mergeCells>
  <phoneticPr fontId="6" type="noConversion"/>
  <hyperlinks>
    <hyperlink ref="M2" location="Indice!A1" tooltip="(voltar ao índice)" display="Indice!A1" xr:uid="{00000000-0004-0000-16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2"/>
  <dimension ref="B1:DO279"/>
  <sheetViews>
    <sheetView zoomScaleNormal="100" workbookViewId="0">
      <pane xSplit="2" ySplit="1" topLeftCell="C2" activePane="bottomRight" state="frozen"/>
      <selection activeCell="J43" sqref="J43"/>
      <selection pane="topRight" activeCell="J43" sqref="J43"/>
      <selection pane="bottomLeft" activeCell="J43" sqref="J43"/>
      <selection pane="bottomRight" activeCell="N2" sqref="N2"/>
    </sheetView>
  </sheetViews>
  <sheetFormatPr defaultRowHeight="11.25"/>
  <cols>
    <col min="1" max="1" width="6.5703125" style="83" customWidth="1"/>
    <col min="2" max="2" width="19.5703125" style="15" customWidth="1"/>
    <col min="3" max="10" width="9.7109375" style="15" customWidth="1"/>
    <col min="11" max="11" width="9.7109375" style="22" customWidth="1"/>
    <col min="12" max="12" width="9.7109375" style="15" customWidth="1"/>
    <col min="13" max="13" width="6.7109375" style="83" customWidth="1"/>
    <col min="14" max="14" width="14.5703125" style="15" bestFit="1" customWidth="1"/>
    <col min="15" max="15" width="7.7109375" style="15" customWidth="1"/>
    <col min="16" max="17" width="12" style="15" customWidth="1"/>
    <col min="18" max="18" width="7.7109375" style="15" customWidth="1"/>
    <col min="19" max="20" width="12" style="15" customWidth="1"/>
    <col min="21" max="21" width="7.7109375" style="15" customWidth="1"/>
    <col min="22" max="24" width="12" style="15" customWidth="1"/>
    <col min="25" max="25" width="21.140625" style="15" customWidth="1"/>
    <col min="26" max="26" width="12" style="15" customWidth="1"/>
    <col min="27" max="27" width="7.85546875" style="15" customWidth="1"/>
    <col min="28" max="28" width="12" style="15" customWidth="1"/>
    <col min="29" max="29" width="7.7109375" style="15" customWidth="1"/>
    <col min="30" max="31" width="12" style="15" customWidth="1"/>
    <col min="32" max="32" width="7.7109375" style="15" customWidth="1"/>
    <col min="33" max="34" width="12" style="15" customWidth="1"/>
    <col min="35" max="35" width="7.7109375" style="15" customWidth="1"/>
    <col min="36" max="37" width="12" style="15" customWidth="1"/>
    <col min="38" max="38" width="9.140625" style="15"/>
    <col min="39" max="39" width="21" style="15" customWidth="1"/>
    <col min="40" max="40" width="11.85546875" style="15" customWidth="1"/>
    <col min="41" max="41" width="7.7109375" style="15" customWidth="1"/>
    <col min="42" max="42" width="12" style="15" customWidth="1"/>
    <col min="43" max="43" width="7.7109375" style="15" customWidth="1"/>
    <col min="44" max="45" width="11.85546875" style="15" customWidth="1"/>
    <col min="46" max="46" width="7.7109375" style="15" customWidth="1"/>
    <col min="47" max="47" width="11.85546875" style="15" customWidth="1"/>
    <col min="48" max="48" width="11.7109375" style="15" customWidth="1"/>
    <col min="49" max="49" width="7.7109375" style="15" customWidth="1"/>
    <col min="50" max="51" width="11.85546875" style="15" customWidth="1"/>
    <col min="52" max="52" width="9.140625" style="15"/>
    <col min="53" max="53" width="26.85546875" style="15" customWidth="1"/>
    <col min="54" max="54" width="11.7109375" style="15" customWidth="1"/>
    <col min="55" max="55" width="6.42578125" style="15" customWidth="1"/>
    <col min="56" max="56" width="11.7109375" style="15" customWidth="1"/>
    <col min="57" max="57" width="6.42578125" style="15" customWidth="1"/>
    <col min="58" max="59" width="11.7109375" style="15" customWidth="1"/>
    <col min="60" max="60" width="6.42578125" style="15" customWidth="1"/>
    <col min="61" max="62" width="11.7109375" style="15" customWidth="1"/>
    <col min="63" max="63" width="6.42578125" style="15" customWidth="1"/>
    <col min="64" max="65" width="9.7109375" style="15" customWidth="1"/>
    <col min="66" max="66" width="13" style="15" customWidth="1"/>
    <col min="67" max="115" width="9.140625" style="15"/>
    <col min="116" max="119" width="9.140625" style="97"/>
    <col min="120" max="16384" width="9.140625" style="83"/>
  </cols>
  <sheetData>
    <row r="1" spans="2:119" ht="21" customHeight="1">
      <c r="B1" s="687" t="s">
        <v>539</v>
      </c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96"/>
    </row>
    <row r="2" spans="2:119" ht="24" customHeight="1"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96"/>
      <c r="N2" s="531" t="s">
        <v>412</v>
      </c>
    </row>
    <row r="3" spans="2:119" ht="12.75" customHeight="1">
      <c r="B3" s="27" t="s">
        <v>232</v>
      </c>
      <c r="C3" s="98"/>
      <c r="D3" s="99"/>
      <c r="E3" s="99"/>
      <c r="F3" s="98"/>
      <c r="G3" s="98"/>
      <c r="H3" s="98"/>
      <c r="I3" s="98"/>
      <c r="J3" s="99"/>
      <c r="K3" s="100"/>
      <c r="L3" s="98"/>
      <c r="M3" s="15"/>
    </row>
    <row r="4" spans="2:119" ht="21" customHeight="1">
      <c r="B4" s="705" t="s">
        <v>39</v>
      </c>
      <c r="C4" s="706" t="s">
        <v>2</v>
      </c>
      <c r="D4" s="706"/>
      <c r="E4" s="706"/>
      <c r="F4" s="706"/>
      <c r="G4" s="706"/>
      <c r="H4" s="706"/>
      <c r="I4" s="706"/>
      <c r="J4" s="706"/>
      <c r="K4" s="706"/>
      <c r="L4" s="710"/>
      <c r="M4" s="15"/>
    </row>
    <row r="5" spans="2:119" ht="21" customHeight="1">
      <c r="B5" s="699"/>
      <c r="C5" s="716" t="s">
        <v>308</v>
      </c>
      <c r="D5" s="716"/>
      <c r="E5" s="716"/>
      <c r="F5" s="716"/>
      <c r="G5" s="772" t="s">
        <v>255</v>
      </c>
      <c r="H5" s="772"/>
      <c r="I5" s="772"/>
      <c r="J5" s="772"/>
      <c r="K5" s="716" t="s">
        <v>1</v>
      </c>
      <c r="L5" s="696"/>
      <c r="M5" s="15"/>
    </row>
    <row r="6" spans="2:119" ht="21" customHeight="1">
      <c r="B6" s="707"/>
      <c r="C6" s="389">
        <v>2019</v>
      </c>
      <c r="D6" s="385" t="s">
        <v>40</v>
      </c>
      <c r="E6" s="389">
        <v>2020</v>
      </c>
      <c r="F6" s="385" t="s">
        <v>40</v>
      </c>
      <c r="G6" s="580">
        <v>2019</v>
      </c>
      <c r="H6" s="582" t="s">
        <v>40</v>
      </c>
      <c r="I6" s="580">
        <v>2020</v>
      </c>
      <c r="J6" s="582" t="s">
        <v>40</v>
      </c>
      <c r="K6" s="389" t="s">
        <v>224</v>
      </c>
      <c r="L6" s="393" t="s">
        <v>41</v>
      </c>
      <c r="M6" s="15"/>
    </row>
    <row r="7" spans="2:119" s="90" customFormat="1" ht="18" customHeight="1">
      <c r="B7" s="125" t="s">
        <v>42</v>
      </c>
      <c r="C7" s="101">
        <v>245521.9</v>
      </c>
      <c r="D7" s="102">
        <v>100</v>
      </c>
      <c r="E7" s="101">
        <v>229709.7999999999</v>
      </c>
      <c r="F7" s="102">
        <v>100</v>
      </c>
      <c r="G7" s="101">
        <v>803096.72</v>
      </c>
      <c r="H7" s="102">
        <v>100</v>
      </c>
      <c r="I7" s="101">
        <v>763494.73999999964</v>
      </c>
      <c r="J7" s="102">
        <v>100</v>
      </c>
      <c r="K7" s="86">
        <v>-6.4401994282383797</v>
      </c>
      <c r="L7" s="86">
        <v>-4.9311594747890375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</row>
    <row r="8" spans="2:119" ht="18" customHeight="1">
      <c r="B8" s="95" t="s">
        <v>43</v>
      </c>
      <c r="C8" s="103">
        <v>429.6</v>
      </c>
      <c r="D8" s="102">
        <v>0.17497420800344085</v>
      </c>
      <c r="E8" s="103">
        <v>249.4</v>
      </c>
      <c r="F8" s="102">
        <v>0.10857177186171427</v>
      </c>
      <c r="G8" s="103">
        <v>1902.63</v>
      </c>
      <c r="H8" s="102">
        <v>0.2369116885448119</v>
      </c>
      <c r="I8" s="103">
        <v>1264.67</v>
      </c>
      <c r="J8" s="102">
        <v>0.16564226755511122</v>
      </c>
      <c r="K8" s="86">
        <v>-41.945996275605211</v>
      </c>
      <c r="L8" s="86">
        <v>-33.530428932582787</v>
      </c>
      <c r="M8" s="15"/>
    </row>
    <row r="9" spans="2:119" ht="18" customHeight="1">
      <c r="B9" s="95" t="s">
        <v>44</v>
      </c>
      <c r="C9" s="103">
        <v>1708.2</v>
      </c>
      <c r="D9" s="102">
        <v>0.69574241646060908</v>
      </c>
      <c r="E9" s="103">
        <v>12142.999999999998</v>
      </c>
      <c r="F9" s="102">
        <v>5.2862350670280511</v>
      </c>
      <c r="G9" s="103">
        <v>3923.4700000000003</v>
      </c>
      <c r="H9" s="102">
        <v>0.4885426502551275</v>
      </c>
      <c r="I9" s="103">
        <v>103571.38999999998</v>
      </c>
      <c r="J9" s="102">
        <v>13.565435958340727</v>
      </c>
      <c r="K9" s="86">
        <v>610.86523826249856</v>
      </c>
      <c r="L9" s="658">
        <v>2539.7905425554418</v>
      </c>
      <c r="M9" s="104"/>
    </row>
    <row r="10" spans="2:119" ht="18" customHeight="1">
      <c r="B10" s="95" t="s">
        <v>45</v>
      </c>
      <c r="C10" s="103">
        <v>31.2</v>
      </c>
      <c r="D10" s="102" t="s">
        <v>230</v>
      </c>
      <c r="E10" s="103">
        <v>178.8</v>
      </c>
      <c r="F10" s="102">
        <v>7.7837340853546558E-2</v>
      </c>
      <c r="G10" s="103">
        <v>103.7</v>
      </c>
      <c r="H10" s="102" t="s">
        <v>230</v>
      </c>
      <c r="I10" s="103">
        <v>528</v>
      </c>
      <c r="J10" s="102">
        <v>6.915568272284367E-2</v>
      </c>
      <c r="K10" s="86">
        <v>473.07692307692309</v>
      </c>
      <c r="L10" s="86">
        <v>409.16104146576669</v>
      </c>
      <c r="M10" s="105"/>
    </row>
    <row r="11" spans="2:119" ht="18" customHeight="1">
      <c r="B11" s="95" t="s">
        <v>46</v>
      </c>
      <c r="C11" s="103">
        <v>13.2</v>
      </c>
      <c r="D11" s="102" t="s">
        <v>230</v>
      </c>
      <c r="E11" s="103">
        <v>6.8</v>
      </c>
      <c r="F11" s="102" t="s">
        <v>230</v>
      </c>
      <c r="G11" s="103">
        <v>56.56</v>
      </c>
      <c r="H11" s="102" t="s">
        <v>230</v>
      </c>
      <c r="I11" s="103">
        <v>0</v>
      </c>
      <c r="J11" s="102">
        <v>0</v>
      </c>
      <c r="K11" s="86">
        <v>-48.484848484848484</v>
      </c>
      <c r="L11" s="86">
        <v>-100</v>
      </c>
      <c r="M11" s="105"/>
    </row>
    <row r="12" spans="2:119" ht="18" customHeight="1">
      <c r="B12" s="95" t="s">
        <v>47</v>
      </c>
      <c r="C12" s="103">
        <v>0</v>
      </c>
      <c r="D12" s="102">
        <v>0</v>
      </c>
      <c r="E12" s="103">
        <v>0</v>
      </c>
      <c r="F12" s="102">
        <v>0</v>
      </c>
      <c r="G12" s="103">
        <v>0</v>
      </c>
      <c r="H12" s="102">
        <v>0</v>
      </c>
      <c r="I12" s="103">
        <v>0</v>
      </c>
      <c r="J12" s="102">
        <v>0</v>
      </c>
      <c r="K12" s="86" t="s">
        <v>122</v>
      </c>
      <c r="L12" s="86" t="s">
        <v>122</v>
      </c>
      <c r="M12" s="104"/>
    </row>
    <row r="13" spans="2:119" ht="18" customHeight="1">
      <c r="B13" s="95" t="s">
        <v>48</v>
      </c>
      <c r="C13" s="103">
        <v>21917.4</v>
      </c>
      <c r="D13" s="102">
        <v>8.9268615141867187</v>
      </c>
      <c r="E13" s="103">
        <v>8237.0000000000018</v>
      </c>
      <c r="F13" s="102">
        <v>3.5858287282475567</v>
      </c>
      <c r="G13" s="103">
        <v>27555.26</v>
      </c>
      <c r="H13" s="102">
        <v>3.4311259545425612</v>
      </c>
      <c r="I13" s="103">
        <v>11150.32</v>
      </c>
      <c r="J13" s="102">
        <v>1.4604318033677619</v>
      </c>
      <c r="K13" s="86">
        <v>-62.417987535017836</v>
      </c>
      <c r="L13" s="86">
        <v>-59.53469500922872</v>
      </c>
      <c r="M13" s="104"/>
    </row>
    <row r="14" spans="2:119" s="107" customFormat="1" ht="18" customHeight="1">
      <c r="B14" s="95" t="s">
        <v>49</v>
      </c>
      <c r="C14" s="103">
        <v>61.6</v>
      </c>
      <c r="D14" s="102" t="s">
        <v>230</v>
      </c>
      <c r="E14" s="103">
        <v>23</v>
      </c>
      <c r="F14" s="102" t="s">
        <v>230</v>
      </c>
      <c r="G14" s="103">
        <v>765.08</v>
      </c>
      <c r="H14" s="102">
        <v>9.5266233935060785E-2</v>
      </c>
      <c r="I14" s="103">
        <v>529</v>
      </c>
      <c r="J14" s="102">
        <v>6.9286659394667244E-2</v>
      </c>
      <c r="K14" s="86">
        <v>-62.662337662337663</v>
      </c>
      <c r="L14" s="86">
        <v>-30.856903853191831</v>
      </c>
      <c r="M14" s="10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06"/>
      <c r="DM14" s="106"/>
      <c r="DN14" s="106"/>
      <c r="DO14" s="106"/>
    </row>
    <row r="15" spans="2:119" ht="18" customHeight="1">
      <c r="B15" s="95" t="s">
        <v>50</v>
      </c>
      <c r="C15" s="103">
        <v>23622.399999999994</v>
      </c>
      <c r="D15" s="102">
        <v>9.6213005845914328</v>
      </c>
      <c r="E15" s="103">
        <v>16736.300000000028</v>
      </c>
      <c r="F15" s="102">
        <v>7.2858450096600302</v>
      </c>
      <c r="G15" s="103">
        <v>21945.18</v>
      </c>
      <c r="H15" s="102">
        <v>2.7325699948071014</v>
      </c>
      <c r="I15" s="103">
        <v>19057.3</v>
      </c>
      <c r="J15" s="102">
        <v>2.4960617279432742</v>
      </c>
      <c r="K15" s="86">
        <v>-29.150721349227858</v>
      </c>
      <c r="L15" s="86">
        <v>-13.159518399940218</v>
      </c>
      <c r="M15" s="104"/>
    </row>
    <row r="16" spans="2:119" ht="18" customHeight="1">
      <c r="B16" s="95" t="s">
        <v>51</v>
      </c>
      <c r="C16" s="103">
        <v>408.69999999999993</v>
      </c>
      <c r="D16" s="102">
        <v>0.1664617290758991</v>
      </c>
      <c r="E16" s="103">
        <v>170.5</v>
      </c>
      <c r="F16" s="102">
        <v>7.4224086216608989E-2</v>
      </c>
      <c r="G16" s="103">
        <v>3504.14</v>
      </c>
      <c r="H16" s="102">
        <v>0.43632851594761835</v>
      </c>
      <c r="I16" s="103">
        <v>1233.8399999999999</v>
      </c>
      <c r="J16" s="102">
        <v>0.16160425676279061</v>
      </c>
      <c r="K16" s="86">
        <v>-58.282358698311718</v>
      </c>
      <c r="L16" s="86">
        <v>-64.789078061949581</v>
      </c>
      <c r="M16" s="104"/>
    </row>
    <row r="17" spans="2:119" ht="18" customHeight="1">
      <c r="B17" s="95" t="s">
        <v>52</v>
      </c>
      <c r="C17" s="103">
        <v>5.6000000000000005</v>
      </c>
      <c r="D17" s="102" t="s">
        <v>230</v>
      </c>
      <c r="E17" s="103">
        <v>47.5</v>
      </c>
      <c r="F17" s="102" t="s">
        <v>230</v>
      </c>
      <c r="G17" s="103">
        <v>45.88</v>
      </c>
      <c r="H17" s="102" t="s">
        <v>230</v>
      </c>
      <c r="I17" s="103">
        <v>534.9</v>
      </c>
      <c r="J17" s="102">
        <v>7.0059421758426291E-2</v>
      </c>
      <c r="K17" s="86">
        <v>748.21428571428578</v>
      </c>
      <c r="L17" s="658">
        <v>1065.8674803836093</v>
      </c>
      <c r="M17" s="104"/>
    </row>
    <row r="18" spans="2:119" ht="18" customHeight="1">
      <c r="B18" s="95" t="s">
        <v>110</v>
      </c>
      <c r="C18" s="103">
        <v>190382.60000000009</v>
      </c>
      <c r="D18" s="102">
        <v>77.54200338136846</v>
      </c>
      <c r="E18" s="103">
        <v>187794.99999999985</v>
      </c>
      <c r="F18" s="102">
        <v>81.753151149842068</v>
      </c>
      <c r="G18" s="103">
        <v>705038.79</v>
      </c>
      <c r="H18" s="102">
        <v>87.790022352475802</v>
      </c>
      <c r="I18" s="103">
        <v>604779.47</v>
      </c>
      <c r="J18" s="102">
        <v>79.212002167821126</v>
      </c>
      <c r="K18" s="86">
        <v>-1.3591578221959444</v>
      </c>
      <c r="L18" s="86">
        <v>-14.220397717407874</v>
      </c>
      <c r="M18" s="104"/>
    </row>
    <row r="19" spans="2:119" ht="18" customHeight="1">
      <c r="B19" s="95" t="s">
        <v>53</v>
      </c>
      <c r="C19" s="103">
        <v>4429.6000000000004</v>
      </c>
      <c r="D19" s="102">
        <v>1.8041567778678806</v>
      </c>
      <c r="E19" s="103">
        <v>1339.7</v>
      </c>
      <c r="F19" s="102">
        <v>0.58321412495244029</v>
      </c>
      <c r="G19" s="103">
        <v>27172.43</v>
      </c>
      <c r="H19" s="102">
        <v>3.3834567273540852</v>
      </c>
      <c r="I19" s="103">
        <v>10715.3</v>
      </c>
      <c r="J19" s="102">
        <v>1.4034543315910735</v>
      </c>
      <c r="K19" s="86">
        <v>-69.755734152067902</v>
      </c>
      <c r="L19" s="86">
        <v>-60.565543825119804</v>
      </c>
      <c r="M19" s="104"/>
    </row>
    <row r="20" spans="2:119" ht="18" customHeight="1">
      <c r="B20" s="95" t="s">
        <v>75</v>
      </c>
      <c r="C20" s="103">
        <v>27.8</v>
      </c>
      <c r="D20" s="102" t="s">
        <v>230</v>
      </c>
      <c r="E20" s="103">
        <v>18</v>
      </c>
      <c r="F20" s="102" t="s">
        <v>230</v>
      </c>
      <c r="G20" s="103">
        <v>128.91999999999999</v>
      </c>
      <c r="H20" s="102" t="s">
        <v>230</v>
      </c>
      <c r="I20" s="103">
        <v>71.2</v>
      </c>
      <c r="J20" s="102" t="s">
        <v>230</v>
      </c>
      <c r="K20" s="86">
        <v>-35.251798561151084</v>
      </c>
      <c r="L20" s="86">
        <v>-44.771951597890158</v>
      </c>
      <c r="M20" s="105"/>
    </row>
    <row r="21" spans="2:119" ht="18" customHeight="1">
      <c r="B21" s="126" t="s">
        <v>54</v>
      </c>
      <c r="C21" s="108">
        <v>2483.9999999999127</v>
      </c>
      <c r="D21" s="109">
        <v>1.0117223758857814</v>
      </c>
      <c r="E21" s="108">
        <v>2764.8000000000175</v>
      </c>
      <c r="F21" s="109">
        <v>1.2036055927957878</v>
      </c>
      <c r="G21" s="108">
        <v>10954.679999999818</v>
      </c>
      <c r="H21" s="109">
        <v>1.3640548799651204</v>
      </c>
      <c r="I21" s="108">
        <v>10059.349999999744</v>
      </c>
      <c r="J21" s="109">
        <v>1.3175401837083709</v>
      </c>
      <c r="K21" s="86">
        <v>11.304347826086957</v>
      </c>
      <c r="L21" s="86">
        <v>-8.1730365469370181</v>
      </c>
      <c r="M21" s="104"/>
    </row>
    <row r="22" spans="2:119" ht="3" customHeight="1">
      <c r="B22" s="405"/>
      <c r="C22" s="456"/>
      <c r="D22" s="457"/>
      <c r="E22" s="456"/>
      <c r="F22" s="457"/>
      <c r="G22" s="456"/>
      <c r="H22" s="457"/>
      <c r="I22" s="456"/>
      <c r="J22" s="457"/>
      <c r="K22" s="453"/>
      <c r="L22" s="453"/>
      <c r="M22" s="104"/>
    </row>
    <row r="23" spans="2:119" ht="24" customHeight="1">
      <c r="B23" s="61"/>
      <c r="C23" s="108"/>
      <c r="D23" s="109"/>
      <c r="E23" s="108"/>
      <c r="F23" s="109"/>
      <c r="G23" s="108"/>
      <c r="H23" s="109"/>
      <c r="I23" s="108"/>
      <c r="J23" s="109"/>
      <c r="K23" s="110"/>
      <c r="L23" s="110"/>
      <c r="M23" s="104"/>
    </row>
    <row r="24" spans="2:119" ht="12.75" customHeight="1">
      <c r="B24" s="27" t="s">
        <v>232</v>
      </c>
      <c r="C24" s="22"/>
      <c r="D24" s="22"/>
      <c r="E24" s="22"/>
      <c r="F24" s="22"/>
      <c r="G24" s="22"/>
      <c r="H24" s="22"/>
      <c r="I24" s="22"/>
      <c r="J24" s="111"/>
      <c r="K24" s="112"/>
      <c r="L24" s="113"/>
      <c r="M24" s="15"/>
    </row>
    <row r="25" spans="2:119" ht="21" customHeight="1">
      <c r="B25" s="705" t="s">
        <v>39</v>
      </c>
      <c r="C25" s="706" t="s">
        <v>3</v>
      </c>
      <c r="D25" s="706"/>
      <c r="E25" s="706"/>
      <c r="F25" s="706"/>
      <c r="G25" s="706"/>
      <c r="H25" s="706"/>
      <c r="I25" s="706"/>
      <c r="J25" s="706"/>
      <c r="K25" s="706"/>
      <c r="L25" s="710"/>
      <c r="M25" s="15"/>
    </row>
    <row r="26" spans="2:119" ht="21" customHeight="1">
      <c r="B26" s="699"/>
      <c r="C26" s="716" t="s">
        <v>308</v>
      </c>
      <c r="D26" s="716"/>
      <c r="E26" s="716"/>
      <c r="F26" s="716"/>
      <c r="G26" s="772" t="s">
        <v>255</v>
      </c>
      <c r="H26" s="772"/>
      <c r="I26" s="772"/>
      <c r="J26" s="772"/>
      <c r="K26" s="716" t="s">
        <v>1</v>
      </c>
      <c r="L26" s="696"/>
      <c r="M26" s="15"/>
    </row>
    <row r="27" spans="2:119" ht="21" customHeight="1">
      <c r="B27" s="707"/>
      <c r="C27" s="580">
        <v>2019</v>
      </c>
      <c r="D27" s="582" t="s">
        <v>40</v>
      </c>
      <c r="E27" s="580">
        <v>2020</v>
      </c>
      <c r="F27" s="582" t="s">
        <v>40</v>
      </c>
      <c r="G27" s="580">
        <v>2019</v>
      </c>
      <c r="H27" s="582" t="s">
        <v>40</v>
      </c>
      <c r="I27" s="580">
        <v>2020</v>
      </c>
      <c r="J27" s="582" t="s">
        <v>40</v>
      </c>
      <c r="K27" s="389" t="s">
        <v>224</v>
      </c>
      <c r="L27" s="393" t="s">
        <v>41</v>
      </c>
      <c r="M27" s="15"/>
    </row>
    <row r="28" spans="2:119" ht="18" customHeight="1">
      <c r="B28" s="125" t="s">
        <v>42</v>
      </c>
      <c r="C28" s="114">
        <v>192106.9</v>
      </c>
      <c r="D28" s="102">
        <v>100</v>
      </c>
      <c r="E28" s="114">
        <v>268702.5</v>
      </c>
      <c r="F28" s="102">
        <v>100</v>
      </c>
      <c r="G28" s="101">
        <v>634837.43999999994</v>
      </c>
      <c r="H28" s="102">
        <v>100</v>
      </c>
      <c r="I28" s="101">
        <v>885877.59</v>
      </c>
      <c r="J28" s="86">
        <v>100</v>
      </c>
      <c r="K28" s="86">
        <v>39.871342466095697</v>
      </c>
      <c r="L28" s="86">
        <v>39.544005155083497</v>
      </c>
      <c r="M28" s="15"/>
      <c r="DJ28" s="97"/>
      <c r="DK28" s="97"/>
      <c r="DN28" s="83"/>
      <c r="DO28" s="83"/>
    </row>
    <row r="29" spans="2:119" ht="18" customHeight="1">
      <c r="B29" s="95" t="s">
        <v>43</v>
      </c>
      <c r="C29" s="115">
        <v>748.6</v>
      </c>
      <c r="D29" s="102">
        <v>0.38967887150331409</v>
      </c>
      <c r="E29" s="115">
        <v>95</v>
      </c>
      <c r="F29" s="102" t="s">
        <v>230</v>
      </c>
      <c r="G29" s="103">
        <v>3168.9</v>
      </c>
      <c r="H29" s="102">
        <v>0.49916715687089919</v>
      </c>
      <c r="I29" s="103">
        <v>470.8</v>
      </c>
      <c r="J29" s="86">
        <v>5.3145040050059295E-2</v>
      </c>
      <c r="K29" s="86">
        <v>-87.309644670050758</v>
      </c>
      <c r="L29" s="86">
        <v>-85.143109596389905</v>
      </c>
      <c r="M29" s="15"/>
      <c r="DJ29" s="97"/>
      <c r="DK29" s="97"/>
      <c r="DN29" s="83"/>
      <c r="DO29" s="83"/>
    </row>
    <row r="30" spans="2:119" ht="18" customHeight="1">
      <c r="B30" s="95" t="s">
        <v>44</v>
      </c>
      <c r="C30" s="115">
        <v>2128</v>
      </c>
      <c r="D30" s="102">
        <v>1.1077165890449536</v>
      </c>
      <c r="E30" s="115">
        <v>29949.1</v>
      </c>
      <c r="F30" s="102">
        <v>11.145821121872702</v>
      </c>
      <c r="G30" s="103">
        <v>8282.3100000000013</v>
      </c>
      <c r="H30" s="102">
        <v>1.3046347739036945</v>
      </c>
      <c r="I30" s="103">
        <v>214367.97</v>
      </c>
      <c r="J30" s="86">
        <v>24.198373727909743</v>
      </c>
      <c r="K30" s="658">
        <v>1307.3825187969924</v>
      </c>
      <c r="L30" s="658">
        <v>2488.2630570456795</v>
      </c>
      <c r="M30" s="15"/>
      <c r="DJ30" s="97"/>
      <c r="DK30" s="97"/>
      <c r="DN30" s="83"/>
      <c r="DO30" s="83"/>
    </row>
    <row r="31" spans="2:119" ht="18" customHeight="1">
      <c r="B31" s="95" t="s">
        <v>45</v>
      </c>
      <c r="C31" s="103">
        <v>34.5</v>
      </c>
      <c r="D31" s="102" t="s">
        <v>230</v>
      </c>
      <c r="E31" s="103">
        <v>444</v>
      </c>
      <c r="F31" s="102">
        <v>0.16523850727105258</v>
      </c>
      <c r="G31" s="103">
        <v>113.95</v>
      </c>
      <c r="H31" s="102" t="s">
        <v>230</v>
      </c>
      <c r="I31" s="103">
        <v>1366.19</v>
      </c>
      <c r="J31" s="86">
        <v>0.15421882384449981</v>
      </c>
      <c r="K31" s="658">
        <v>1186.9565217391305</v>
      </c>
      <c r="L31" s="658">
        <v>1098.938130759105</v>
      </c>
      <c r="M31" s="15"/>
      <c r="DJ31" s="97"/>
      <c r="DK31" s="97"/>
      <c r="DN31" s="83"/>
      <c r="DO31" s="83"/>
    </row>
    <row r="32" spans="2:119" ht="18" customHeight="1">
      <c r="B32" s="95" t="s">
        <v>46</v>
      </c>
      <c r="C32" s="103">
        <v>11.2</v>
      </c>
      <c r="D32" s="102" t="s">
        <v>230</v>
      </c>
      <c r="E32" s="103">
        <v>0</v>
      </c>
      <c r="F32" s="102">
        <v>0</v>
      </c>
      <c r="G32" s="103">
        <v>48.84</v>
      </c>
      <c r="H32" s="102" t="s">
        <v>230</v>
      </c>
      <c r="I32" s="103">
        <v>0</v>
      </c>
      <c r="J32" s="86">
        <v>0</v>
      </c>
      <c r="K32" s="86">
        <v>-100</v>
      </c>
      <c r="L32" s="86">
        <v>-100</v>
      </c>
      <c r="M32" s="15"/>
      <c r="DJ32" s="97"/>
      <c r="DK32" s="97"/>
      <c r="DN32" s="83"/>
      <c r="DO32" s="83"/>
    </row>
    <row r="33" spans="2:119" ht="18" customHeight="1">
      <c r="B33" s="95" t="s">
        <v>47</v>
      </c>
      <c r="C33" s="116">
        <v>51</v>
      </c>
      <c r="D33" s="102" t="s">
        <v>230</v>
      </c>
      <c r="E33" s="116">
        <v>17.2</v>
      </c>
      <c r="F33" s="102" t="s">
        <v>230</v>
      </c>
      <c r="G33" s="103">
        <v>99.72</v>
      </c>
      <c r="H33" s="102" t="s">
        <v>230</v>
      </c>
      <c r="I33" s="103">
        <v>23.91</v>
      </c>
      <c r="J33" s="86" t="s">
        <v>230</v>
      </c>
      <c r="K33" s="86">
        <v>-66.274509803921575</v>
      </c>
      <c r="L33" s="86">
        <v>-76.022864019253916</v>
      </c>
      <c r="M33" s="15"/>
      <c r="DJ33" s="97"/>
      <c r="DK33" s="97"/>
      <c r="DN33" s="83"/>
      <c r="DO33" s="83"/>
    </row>
    <row r="34" spans="2:119" ht="18" customHeight="1">
      <c r="B34" s="95" t="s">
        <v>48</v>
      </c>
      <c r="C34" s="115">
        <v>5606.2</v>
      </c>
      <c r="D34" s="102">
        <v>2.9182710251427721</v>
      </c>
      <c r="E34" s="115">
        <v>6217.8</v>
      </c>
      <c r="F34" s="102">
        <v>2.3140089876350238</v>
      </c>
      <c r="G34" s="103">
        <v>8969.83</v>
      </c>
      <c r="H34" s="102">
        <v>1.4129333644846154</v>
      </c>
      <c r="I34" s="103">
        <v>9968.01</v>
      </c>
      <c r="J34" s="86">
        <v>1.1252130218126413</v>
      </c>
      <c r="K34" s="86">
        <v>10.909350362099101</v>
      </c>
      <c r="L34" s="86">
        <v>11.128193064974479</v>
      </c>
      <c r="M34" s="15"/>
      <c r="DJ34" s="97"/>
      <c r="DK34" s="97"/>
      <c r="DN34" s="83"/>
      <c r="DO34" s="83"/>
    </row>
    <row r="35" spans="2:119" s="90" customFormat="1" ht="18" customHeight="1">
      <c r="B35" s="95" t="s">
        <v>49</v>
      </c>
      <c r="C35" s="116">
        <v>112.1</v>
      </c>
      <c r="D35" s="102">
        <v>5.8352927458618087E-2</v>
      </c>
      <c r="E35" s="116">
        <v>8.8000000000000007</v>
      </c>
      <c r="F35" s="102" t="s">
        <v>230</v>
      </c>
      <c r="G35" s="103">
        <v>2686.6</v>
      </c>
      <c r="H35" s="102">
        <v>0.42319495208096114</v>
      </c>
      <c r="I35" s="103">
        <v>202.4</v>
      </c>
      <c r="J35" s="86" t="s">
        <v>230</v>
      </c>
      <c r="K35" s="86">
        <v>-92.14986619090098</v>
      </c>
      <c r="L35" s="86">
        <v>-92.466314300602988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</row>
    <row r="36" spans="2:119" ht="18" customHeight="1">
      <c r="B36" s="95" t="s">
        <v>50</v>
      </c>
      <c r="C36" s="115">
        <v>9513.6000000000022</v>
      </c>
      <c r="D36" s="102">
        <v>4.9522427356851848</v>
      </c>
      <c r="E36" s="115">
        <v>17028</v>
      </c>
      <c r="F36" s="102">
        <v>6.3371200491249615</v>
      </c>
      <c r="G36" s="103">
        <v>10131.414000000001</v>
      </c>
      <c r="H36" s="102">
        <v>1.5959068198624204</v>
      </c>
      <c r="I36" s="103">
        <v>20120.439999999999</v>
      </c>
      <c r="J36" s="86">
        <v>2.271243818234526</v>
      </c>
      <c r="K36" s="86">
        <v>78.985872855701317</v>
      </c>
      <c r="L36" s="86">
        <v>98.594589067231865</v>
      </c>
      <c r="M36" s="15"/>
      <c r="DJ36" s="97"/>
      <c r="DK36" s="97"/>
      <c r="DN36" s="83"/>
      <c r="DO36" s="83"/>
    </row>
    <row r="37" spans="2:119" ht="18" customHeight="1">
      <c r="B37" s="95" t="s">
        <v>51</v>
      </c>
      <c r="C37" s="115">
        <v>461.80000000000018</v>
      </c>
      <c r="D37" s="102">
        <v>0.24038699286699239</v>
      </c>
      <c r="E37" s="115">
        <v>103.9</v>
      </c>
      <c r="F37" s="102" t="s">
        <v>230</v>
      </c>
      <c r="G37" s="103">
        <v>3777.47</v>
      </c>
      <c r="H37" s="102">
        <v>0.59502949290451435</v>
      </c>
      <c r="I37" s="103">
        <v>762.37</v>
      </c>
      <c r="J37" s="86">
        <v>8.6058165214451351E-2</v>
      </c>
      <c r="K37" s="86">
        <v>-77.501082719792109</v>
      </c>
      <c r="L37" s="86">
        <v>-79.817973405480387</v>
      </c>
      <c r="M37" s="15"/>
      <c r="DJ37" s="97"/>
      <c r="DK37" s="97"/>
      <c r="DN37" s="83"/>
      <c r="DO37" s="83"/>
    </row>
    <row r="38" spans="2:119" ht="18" customHeight="1">
      <c r="B38" s="95" t="s">
        <v>52</v>
      </c>
      <c r="C38" s="115">
        <v>70.95</v>
      </c>
      <c r="D38" s="102" t="s">
        <v>230</v>
      </c>
      <c r="E38" s="115">
        <v>42.1</v>
      </c>
      <c r="F38" s="102" t="s">
        <v>230</v>
      </c>
      <c r="G38" s="103">
        <v>681.42</v>
      </c>
      <c r="H38" s="102">
        <v>0.10733771467542935</v>
      </c>
      <c r="I38" s="103">
        <v>313.89999999999998</v>
      </c>
      <c r="J38" s="86" t="s">
        <v>230</v>
      </c>
      <c r="K38" s="86">
        <v>-40.662438336856944</v>
      </c>
      <c r="L38" s="86">
        <v>-53.934431041061316</v>
      </c>
      <c r="M38" s="15"/>
      <c r="DJ38" s="97"/>
      <c r="DK38" s="97"/>
      <c r="DN38" s="83"/>
      <c r="DO38" s="83"/>
    </row>
    <row r="39" spans="2:119" ht="18" customHeight="1">
      <c r="B39" s="95" t="s">
        <v>110</v>
      </c>
      <c r="C39" s="115">
        <v>166813.2000000001</v>
      </c>
      <c r="D39" s="102">
        <v>86.833528623906858</v>
      </c>
      <c r="E39" s="115">
        <v>208893</v>
      </c>
      <c r="F39" s="102">
        <v>77.741368241828795</v>
      </c>
      <c r="G39" s="103">
        <v>562121.21100000001</v>
      </c>
      <c r="H39" s="102">
        <v>88.545693051751968</v>
      </c>
      <c r="I39" s="103">
        <v>617732.1100000001</v>
      </c>
      <c r="J39" s="86">
        <v>69.731091177055305</v>
      </c>
      <c r="K39" s="86">
        <v>25.225701563185645</v>
      </c>
      <c r="L39" s="86">
        <v>9.8930440466869385</v>
      </c>
      <c r="M39" s="15"/>
      <c r="DJ39" s="97"/>
      <c r="DK39" s="97"/>
      <c r="DN39" s="83"/>
      <c r="DO39" s="83"/>
    </row>
    <row r="40" spans="2:119" ht="18" customHeight="1">
      <c r="B40" s="95" t="s">
        <v>53</v>
      </c>
      <c r="C40" s="115">
        <v>3705</v>
      </c>
      <c r="D40" s="102">
        <v>1.9286137041407674</v>
      </c>
      <c r="E40" s="115">
        <v>704.2</v>
      </c>
      <c r="F40" s="102">
        <v>0.26207422707269196</v>
      </c>
      <c r="G40" s="103">
        <v>22110.6</v>
      </c>
      <c r="H40" s="102">
        <v>3.482875868190761</v>
      </c>
      <c r="I40" s="103">
        <v>5020.05</v>
      </c>
      <c r="J40" s="86">
        <v>0.56667535748364517</v>
      </c>
      <c r="K40" s="86">
        <v>-80.993252361673413</v>
      </c>
      <c r="L40" s="86">
        <v>-77.295731459119153</v>
      </c>
      <c r="M40" s="15"/>
      <c r="DJ40" s="97"/>
      <c r="DK40" s="97"/>
      <c r="DN40" s="83"/>
      <c r="DO40" s="83"/>
    </row>
    <row r="41" spans="2:119" ht="18" customHeight="1">
      <c r="B41" s="95" t="s">
        <v>75</v>
      </c>
      <c r="C41" s="103">
        <v>40.799999999999997</v>
      </c>
      <c r="D41" s="102" t="s">
        <v>230</v>
      </c>
      <c r="E41" s="103">
        <v>14.8</v>
      </c>
      <c r="F41" s="102" t="s">
        <v>230</v>
      </c>
      <c r="G41" s="103">
        <v>174.36</v>
      </c>
      <c r="H41" s="102" t="s">
        <v>230</v>
      </c>
      <c r="I41" s="103">
        <v>66.599999999999994</v>
      </c>
      <c r="J41" s="86" t="s">
        <v>230</v>
      </c>
      <c r="K41" s="86">
        <v>-63.725490196078425</v>
      </c>
      <c r="L41" s="86">
        <v>-61.803165863730229</v>
      </c>
      <c r="M41" s="15"/>
      <c r="DJ41" s="97"/>
      <c r="DK41" s="97"/>
      <c r="DN41" s="83"/>
      <c r="DO41" s="83"/>
    </row>
    <row r="42" spans="2:119" ht="18" customHeight="1">
      <c r="B42" s="126" t="s">
        <v>54</v>
      </c>
      <c r="C42" s="108">
        <v>2809.9499999998952</v>
      </c>
      <c r="D42" s="109">
        <v>1.4627012356140749</v>
      </c>
      <c r="E42" s="108">
        <v>5184.5999999999767</v>
      </c>
      <c r="F42" s="109">
        <v>1.9294945153096741</v>
      </c>
      <c r="G42" s="108">
        <v>12470.814999999944</v>
      </c>
      <c r="H42" s="109">
        <v>1.9644107631711112</v>
      </c>
      <c r="I42" s="123">
        <v>15462.839999999851</v>
      </c>
      <c r="J42" s="86">
        <v>1.7454826913501504</v>
      </c>
      <c r="K42" s="86">
        <v>84.50862114984254</v>
      </c>
      <c r="L42" s="86">
        <v>23.992217028317707</v>
      </c>
      <c r="M42" s="15"/>
      <c r="DJ42" s="97"/>
      <c r="DK42" s="97"/>
      <c r="DN42" s="83"/>
      <c r="DO42" s="83"/>
    </row>
    <row r="43" spans="2:119" ht="3" customHeight="1">
      <c r="B43" s="405"/>
      <c r="C43" s="456"/>
      <c r="D43" s="457"/>
      <c r="E43" s="456"/>
      <c r="F43" s="457"/>
      <c r="G43" s="456"/>
      <c r="H43" s="457"/>
      <c r="I43" s="458"/>
      <c r="J43" s="453"/>
      <c r="K43" s="453"/>
      <c r="L43" s="453"/>
      <c r="M43" s="15"/>
      <c r="DJ43" s="97"/>
      <c r="DK43" s="97"/>
      <c r="DN43" s="83"/>
      <c r="DO43" s="83"/>
    </row>
    <row r="44" spans="2:119" ht="24" customHeight="1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96"/>
    </row>
    <row r="45" spans="2:119" ht="12.75" customHeight="1">
      <c r="B45" s="27" t="s">
        <v>232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96"/>
    </row>
    <row r="46" spans="2:119" ht="21" customHeight="1">
      <c r="B46" s="705" t="s">
        <v>39</v>
      </c>
      <c r="C46" s="706" t="s">
        <v>4</v>
      </c>
      <c r="D46" s="706"/>
      <c r="E46" s="706"/>
      <c r="F46" s="706"/>
      <c r="G46" s="706"/>
      <c r="H46" s="706"/>
      <c r="I46" s="706"/>
      <c r="J46" s="706"/>
      <c r="K46" s="706"/>
      <c r="L46" s="710"/>
      <c r="M46" s="15"/>
    </row>
    <row r="47" spans="2:119" ht="21" customHeight="1">
      <c r="B47" s="699"/>
      <c r="C47" s="716" t="s">
        <v>308</v>
      </c>
      <c r="D47" s="716"/>
      <c r="E47" s="716"/>
      <c r="F47" s="716"/>
      <c r="G47" s="772" t="s">
        <v>255</v>
      </c>
      <c r="H47" s="772"/>
      <c r="I47" s="772"/>
      <c r="J47" s="772"/>
      <c r="K47" s="716" t="s">
        <v>1</v>
      </c>
      <c r="L47" s="696"/>
      <c r="M47" s="15"/>
    </row>
    <row r="48" spans="2:119" ht="21" customHeight="1">
      <c r="B48" s="707"/>
      <c r="C48" s="580">
        <v>2019</v>
      </c>
      <c r="D48" s="582" t="s">
        <v>40</v>
      </c>
      <c r="E48" s="580">
        <v>2020</v>
      </c>
      <c r="F48" s="582" t="s">
        <v>40</v>
      </c>
      <c r="G48" s="580">
        <v>2019</v>
      </c>
      <c r="H48" s="582" t="s">
        <v>40</v>
      </c>
      <c r="I48" s="580">
        <v>2020</v>
      </c>
      <c r="J48" s="582" t="s">
        <v>40</v>
      </c>
      <c r="K48" s="389" t="s">
        <v>224</v>
      </c>
      <c r="L48" s="393" t="s">
        <v>41</v>
      </c>
      <c r="M48" s="15"/>
    </row>
    <row r="49" spans="2:119" ht="18" customHeight="1">
      <c r="B49" s="125" t="s">
        <v>42</v>
      </c>
      <c r="C49" s="114">
        <v>278611.55</v>
      </c>
      <c r="D49" s="102">
        <v>100</v>
      </c>
      <c r="E49" s="114">
        <v>261780.89999999991</v>
      </c>
      <c r="F49" s="102">
        <v>100</v>
      </c>
      <c r="G49" s="101">
        <v>911179.84</v>
      </c>
      <c r="H49" s="102">
        <v>100</v>
      </c>
      <c r="I49" s="101">
        <v>841122.40229999984</v>
      </c>
      <c r="J49" s="102">
        <v>100</v>
      </c>
      <c r="K49" s="237">
        <v>-6.0409017501248607</v>
      </c>
      <c r="L49" s="237">
        <v>-7.6886509802499559</v>
      </c>
      <c r="M49" s="104"/>
    </row>
    <row r="50" spans="2:119" s="15" customFormat="1" ht="18" customHeight="1">
      <c r="B50" s="95" t="s">
        <v>43</v>
      </c>
      <c r="C50" s="115">
        <v>676.1</v>
      </c>
      <c r="D50" s="102">
        <v>0.2426676137439385</v>
      </c>
      <c r="E50" s="115">
        <v>5.3</v>
      </c>
      <c r="F50" s="102" t="s">
        <v>230</v>
      </c>
      <c r="G50" s="103">
        <v>3163</v>
      </c>
      <c r="H50" s="102">
        <v>0.3471323509528042</v>
      </c>
      <c r="I50" s="103">
        <v>29.77</v>
      </c>
      <c r="J50" s="102" t="s">
        <v>230</v>
      </c>
      <c r="K50" s="237">
        <v>-99.216092294039342</v>
      </c>
      <c r="L50" s="237">
        <v>-99.058804932026561</v>
      </c>
      <c r="DL50" s="97"/>
      <c r="DM50" s="97"/>
      <c r="DN50" s="97"/>
      <c r="DO50" s="97"/>
    </row>
    <row r="51" spans="2:119" s="15" customFormat="1" ht="18" customHeight="1">
      <c r="B51" s="95" t="s">
        <v>44</v>
      </c>
      <c r="C51" s="115">
        <v>6951.0999999999995</v>
      </c>
      <c r="D51" s="102">
        <v>2.4949073360382941</v>
      </c>
      <c r="E51" s="115">
        <v>50638.399999999994</v>
      </c>
      <c r="F51" s="102">
        <v>19.343810033505125</v>
      </c>
      <c r="G51" s="103">
        <v>56267.28</v>
      </c>
      <c r="H51" s="102">
        <v>6.1752112513815058</v>
      </c>
      <c r="I51" s="103">
        <v>236636.87</v>
      </c>
      <c r="J51" s="102">
        <v>28.133464208411329</v>
      </c>
      <c r="K51" s="237">
        <v>628.49477061184564</v>
      </c>
      <c r="L51" s="237">
        <v>320.55857329517261</v>
      </c>
      <c r="DL51" s="97"/>
      <c r="DM51" s="97"/>
      <c r="DN51" s="97"/>
      <c r="DO51" s="97"/>
    </row>
    <row r="52" spans="2:119" s="15" customFormat="1" ht="18" customHeight="1">
      <c r="B52" s="95" t="s">
        <v>45</v>
      </c>
      <c r="C52" s="103">
        <v>26</v>
      </c>
      <c r="D52" s="102" t="s">
        <v>230</v>
      </c>
      <c r="E52" s="103">
        <v>467.8</v>
      </c>
      <c r="F52" s="102">
        <v>0.17869905711226455</v>
      </c>
      <c r="G52" s="103">
        <v>119.8</v>
      </c>
      <c r="H52" s="102" t="s">
        <v>230</v>
      </c>
      <c r="I52" s="103">
        <v>1403.4</v>
      </c>
      <c r="J52" s="102">
        <v>0.16684848675561192</v>
      </c>
      <c r="K52" s="658">
        <v>1699.2307692307695</v>
      </c>
      <c r="L52" s="658">
        <v>1071.4524207011686</v>
      </c>
      <c r="DL52" s="97"/>
      <c r="DM52" s="97"/>
      <c r="DN52" s="97"/>
      <c r="DO52" s="97"/>
    </row>
    <row r="53" spans="2:119" ht="18" customHeight="1">
      <c r="B53" s="95" t="s">
        <v>46</v>
      </c>
      <c r="C53" s="103">
        <v>33.799999999999997</v>
      </c>
      <c r="D53" s="102" t="s">
        <v>230</v>
      </c>
      <c r="E53" s="103">
        <v>6.4</v>
      </c>
      <c r="F53" s="102" t="s">
        <v>230</v>
      </c>
      <c r="G53" s="103">
        <v>153.56</v>
      </c>
      <c r="H53" s="102" t="s">
        <v>230</v>
      </c>
      <c r="I53" s="103">
        <v>31.53</v>
      </c>
      <c r="J53" s="102" t="s">
        <v>230</v>
      </c>
      <c r="K53" s="237">
        <v>-81.065088757396438</v>
      </c>
      <c r="L53" s="237">
        <v>-79.467309195102899</v>
      </c>
    </row>
    <row r="54" spans="2:119" s="15" customFormat="1" ht="18" customHeight="1">
      <c r="B54" s="95" t="s">
        <v>47</v>
      </c>
      <c r="C54" s="116">
        <v>970</v>
      </c>
      <c r="D54" s="102">
        <v>0.34815498496024305</v>
      </c>
      <c r="E54" s="116">
        <v>0</v>
      </c>
      <c r="F54" s="102">
        <v>0</v>
      </c>
      <c r="G54" s="103">
        <v>725.2</v>
      </c>
      <c r="H54" s="102">
        <v>7.9589118214028975E-2</v>
      </c>
      <c r="I54" s="103">
        <v>0</v>
      </c>
      <c r="J54" s="102">
        <v>0</v>
      </c>
      <c r="K54" s="238">
        <v>-100</v>
      </c>
      <c r="L54" s="238">
        <v>-100</v>
      </c>
      <c r="DL54" s="97"/>
      <c r="DM54" s="97"/>
      <c r="DN54" s="97"/>
      <c r="DO54" s="97"/>
    </row>
    <row r="55" spans="2:119" ht="18" customHeight="1">
      <c r="B55" s="95" t="s">
        <v>48</v>
      </c>
      <c r="C55" s="115">
        <v>17051.200000000055</v>
      </c>
      <c r="D55" s="102">
        <v>6.1200621438702223</v>
      </c>
      <c r="E55" s="115">
        <v>5420.1999999999962</v>
      </c>
      <c r="F55" s="102">
        <v>2.0705101097902858</v>
      </c>
      <c r="G55" s="103">
        <v>28239.43</v>
      </c>
      <c r="H55" s="102">
        <v>3.0992158474445617</v>
      </c>
      <c r="I55" s="103">
        <v>7529.82</v>
      </c>
      <c r="J55" s="102">
        <v>0.89521096803629874</v>
      </c>
      <c r="K55" s="237">
        <v>-68.212207938444223</v>
      </c>
      <c r="L55" s="237">
        <v>-73.335793250784448</v>
      </c>
    </row>
    <row r="56" spans="2:119" ht="18" customHeight="1">
      <c r="B56" s="95" t="s">
        <v>49</v>
      </c>
      <c r="C56" s="116">
        <v>89.7</v>
      </c>
      <c r="D56" s="102" t="s">
        <v>230</v>
      </c>
      <c r="E56" s="116">
        <v>15.6</v>
      </c>
      <c r="F56" s="102" t="s">
        <v>230</v>
      </c>
      <c r="G56" s="103">
        <v>2074.84</v>
      </c>
      <c r="H56" s="102">
        <v>0.22770916441698275</v>
      </c>
      <c r="I56" s="103">
        <v>353.04</v>
      </c>
      <c r="J56" s="102" t="s">
        <v>230</v>
      </c>
      <c r="K56" s="237">
        <v>-82.608695652173907</v>
      </c>
      <c r="L56" s="237">
        <v>-82.984712074184031</v>
      </c>
    </row>
    <row r="57" spans="2:119" ht="18" customHeight="1">
      <c r="B57" s="95" t="s">
        <v>50</v>
      </c>
      <c r="C57" s="115">
        <v>31963.599999999999</v>
      </c>
      <c r="D57" s="102">
        <v>11.472460492036314</v>
      </c>
      <c r="E57" s="115">
        <v>10613.400000000023</v>
      </c>
      <c r="F57" s="102">
        <v>4.0543064830169149</v>
      </c>
      <c r="G57" s="103">
        <v>42895.48</v>
      </c>
      <c r="H57" s="102">
        <v>4.7076853675779313</v>
      </c>
      <c r="I57" s="103">
        <v>9821.1</v>
      </c>
      <c r="J57" s="102">
        <v>1.1676184076354141</v>
      </c>
      <c r="K57" s="237">
        <v>-66.795354715989433</v>
      </c>
      <c r="L57" s="237">
        <v>-77.104580715730421</v>
      </c>
    </row>
    <row r="58" spans="2:119" ht="18" customHeight="1">
      <c r="B58" s="95" t="s">
        <v>51</v>
      </c>
      <c r="C58" s="115">
        <v>397.39999999999986</v>
      </c>
      <c r="D58" s="102">
        <v>0.14263586703422737</v>
      </c>
      <c r="E58" s="115">
        <v>67.099999999999994</v>
      </c>
      <c r="F58" s="102" t="s">
        <v>230</v>
      </c>
      <c r="G58" s="103">
        <v>3491.04</v>
      </c>
      <c r="H58" s="102">
        <v>0.38313402544112474</v>
      </c>
      <c r="I58" s="103">
        <v>558.03</v>
      </c>
      <c r="J58" s="102">
        <v>6.6343495129139313E-2</v>
      </c>
      <c r="K58" s="237">
        <v>-83.11524911927529</v>
      </c>
      <c r="L58" s="237">
        <v>-84.015365048810665</v>
      </c>
    </row>
    <row r="59" spans="2:119" ht="18" customHeight="1">
      <c r="B59" s="95" t="s">
        <v>52</v>
      </c>
      <c r="C59" s="115">
        <v>107.45</v>
      </c>
      <c r="D59" s="102" t="s">
        <v>230</v>
      </c>
      <c r="E59" s="115">
        <v>20</v>
      </c>
      <c r="F59" s="102" t="s">
        <v>230</v>
      </c>
      <c r="G59" s="103">
        <v>984.01</v>
      </c>
      <c r="H59" s="102">
        <v>0.10799295120489058</v>
      </c>
      <c r="I59" s="103">
        <v>140</v>
      </c>
      <c r="J59" s="102" t="s">
        <v>230</v>
      </c>
      <c r="K59" s="237">
        <v>-81.386691484411358</v>
      </c>
      <c r="L59" s="237">
        <v>-85.772502311968381</v>
      </c>
    </row>
    <row r="60" spans="2:119" ht="18" customHeight="1">
      <c r="B60" s="95" t="s">
        <v>110</v>
      </c>
      <c r="C60" s="115">
        <v>211884.79999999976</v>
      </c>
      <c r="D60" s="102">
        <v>76.05025706938558</v>
      </c>
      <c r="E60" s="115">
        <v>190029.39999999991</v>
      </c>
      <c r="F60" s="102">
        <v>72.591010268510786</v>
      </c>
      <c r="G60" s="103">
        <v>721442.91</v>
      </c>
      <c r="H60" s="102">
        <v>79.176785781388674</v>
      </c>
      <c r="I60" s="103">
        <v>568367.9</v>
      </c>
      <c r="J60" s="102">
        <v>67.572555248300532</v>
      </c>
      <c r="K60" s="237">
        <v>-10.31475594285196</v>
      </c>
      <c r="L60" s="237">
        <v>-21.217896506876755</v>
      </c>
    </row>
    <row r="61" spans="2:119" ht="18" customHeight="1">
      <c r="B61" s="95" t="s">
        <v>53</v>
      </c>
      <c r="C61" s="115">
        <v>4790.5</v>
      </c>
      <c r="D61" s="102">
        <v>1.719419026239221</v>
      </c>
      <c r="E61" s="115">
        <v>1020.9</v>
      </c>
      <c r="F61" s="102">
        <v>0.38998261523281502</v>
      </c>
      <c r="G61" s="103">
        <v>33509.300000000003</v>
      </c>
      <c r="H61" s="102">
        <v>3.6775725854514079</v>
      </c>
      <c r="I61" s="103">
        <v>8169.07</v>
      </c>
      <c r="J61" s="102">
        <v>0.97121060830886885</v>
      </c>
      <c r="K61" s="238">
        <v>-78.689072121907941</v>
      </c>
      <c r="L61" s="238">
        <v>-75.621484184987452</v>
      </c>
    </row>
    <row r="62" spans="2:119" ht="18" customHeight="1">
      <c r="B62" s="95" t="s">
        <v>75</v>
      </c>
      <c r="C62" s="103">
        <v>52.9</v>
      </c>
      <c r="D62" s="102" t="s">
        <v>230</v>
      </c>
      <c r="E62" s="103">
        <v>153.69999999999999</v>
      </c>
      <c r="F62" s="102">
        <v>5.8713221629232711E-2</v>
      </c>
      <c r="G62" s="103">
        <v>240.58</v>
      </c>
      <c r="H62" s="102" t="s">
        <v>230</v>
      </c>
      <c r="I62" s="103">
        <v>623.96</v>
      </c>
      <c r="J62" s="102">
        <v>7.4181831121584454E-2</v>
      </c>
      <c r="K62" s="237">
        <v>190.54820415879016</v>
      </c>
      <c r="L62" s="237">
        <v>159.35655499210242</v>
      </c>
    </row>
    <row r="63" spans="2:119" ht="18" customHeight="1">
      <c r="B63" s="126" t="s">
        <v>54</v>
      </c>
      <c r="C63" s="108">
        <v>3617.0000000001746</v>
      </c>
      <c r="D63" s="109">
        <v>1.2982232789703709</v>
      </c>
      <c r="E63" s="108">
        <v>3322.6999999999825</v>
      </c>
      <c r="F63" s="109">
        <v>1.2692675439651953</v>
      </c>
      <c r="G63" s="108">
        <v>17873.409999999916</v>
      </c>
      <c r="H63" s="109">
        <v>1.9615677625176515</v>
      </c>
      <c r="I63" s="108">
        <v>7457.9122999999672</v>
      </c>
      <c r="J63" s="109">
        <v>0.88666195069905929</v>
      </c>
      <c r="K63" s="237">
        <v>-8.1365772739839688</v>
      </c>
      <c r="L63" s="237">
        <v>-58.273702108327399</v>
      </c>
    </row>
    <row r="64" spans="2:119" ht="3" customHeight="1">
      <c r="B64" s="405"/>
      <c r="C64" s="456"/>
      <c r="D64" s="457"/>
      <c r="E64" s="456"/>
      <c r="F64" s="457"/>
      <c r="G64" s="456"/>
      <c r="H64" s="457"/>
      <c r="I64" s="456"/>
      <c r="J64" s="457"/>
      <c r="K64" s="459"/>
      <c r="L64" s="459"/>
    </row>
    <row r="65" spans="2:119" ht="24" customHeight="1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9" t="s">
        <v>79</v>
      </c>
      <c r="M65" s="96"/>
    </row>
    <row r="66" spans="2:119" ht="12.75" customHeight="1">
      <c r="B66" s="27" t="s">
        <v>232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96"/>
    </row>
    <row r="67" spans="2:119" ht="21" customHeight="1">
      <c r="B67" s="705" t="s">
        <v>39</v>
      </c>
      <c r="C67" s="706" t="s">
        <v>5</v>
      </c>
      <c r="D67" s="706"/>
      <c r="E67" s="706"/>
      <c r="F67" s="706"/>
      <c r="G67" s="706"/>
      <c r="H67" s="706"/>
      <c r="I67" s="706"/>
      <c r="J67" s="706"/>
      <c r="K67" s="706"/>
      <c r="L67" s="710"/>
      <c r="M67" s="15"/>
    </row>
    <row r="68" spans="2:119" ht="21" customHeight="1">
      <c r="B68" s="699"/>
      <c r="C68" s="716" t="s">
        <v>308</v>
      </c>
      <c r="D68" s="716"/>
      <c r="E68" s="716"/>
      <c r="F68" s="716"/>
      <c r="G68" s="772" t="s">
        <v>255</v>
      </c>
      <c r="H68" s="772"/>
      <c r="I68" s="772"/>
      <c r="J68" s="772"/>
      <c r="K68" s="716" t="s">
        <v>1</v>
      </c>
      <c r="L68" s="696"/>
      <c r="M68" s="15"/>
    </row>
    <row r="69" spans="2:119" ht="21" customHeight="1">
      <c r="B69" s="707"/>
      <c r="C69" s="580">
        <v>2019</v>
      </c>
      <c r="D69" s="582" t="s">
        <v>40</v>
      </c>
      <c r="E69" s="580">
        <v>2020</v>
      </c>
      <c r="F69" s="582" t="s">
        <v>40</v>
      </c>
      <c r="G69" s="580">
        <v>2019</v>
      </c>
      <c r="H69" s="582" t="s">
        <v>40</v>
      </c>
      <c r="I69" s="580">
        <v>2020</v>
      </c>
      <c r="J69" s="582" t="s">
        <v>40</v>
      </c>
      <c r="K69" s="389" t="s">
        <v>224</v>
      </c>
      <c r="L69" s="393" t="s">
        <v>41</v>
      </c>
      <c r="M69" s="15"/>
    </row>
    <row r="70" spans="2:119" s="90" customFormat="1" ht="18" customHeight="1">
      <c r="B70" s="125" t="s">
        <v>42</v>
      </c>
      <c r="C70" s="114">
        <v>617067.4</v>
      </c>
      <c r="D70" s="102">
        <v>100</v>
      </c>
      <c r="E70" s="114">
        <v>326585</v>
      </c>
      <c r="F70" s="102">
        <v>100</v>
      </c>
      <c r="G70" s="101">
        <v>1980195.1</v>
      </c>
      <c r="H70" s="102">
        <v>100</v>
      </c>
      <c r="I70" s="114">
        <v>962837.24</v>
      </c>
      <c r="J70" s="102">
        <v>100</v>
      </c>
      <c r="K70" s="237">
        <v>-47.074663156731347</v>
      </c>
      <c r="L70" s="237">
        <v>-51.376647684867017</v>
      </c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</row>
    <row r="71" spans="2:119" ht="18" customHeight="1">
      <c r="B71" s="95" t="s">
        <v>43</v>
      </c>
      <c r="C71" s="115">
        <v>453.8</v>
      </c>
      <c r="D71" s="102">
        <v>7.3541399205338018E-2</v>
      </c>
      <c r="E71" s="115">
        <v>529</v>
      </c>
      <c r="F71" s="102">
        <v>0.16197927032778603</v>
      </c>
      <c r="G71" s="103">
        <v>2055.61</v>
      </c>
      <c r="H71" s="102">
        <v>0.10380845806557142</v>
      </c>
      <c r="I71" s="115">
        <v>2632.07</v>
      </c>
      <c r="J71" s="102">
        <v>0.27336603640299584</v>
      </c>
      <c r="K71" s="237">
        <v>16.571176729836921</v>
      </c>
      <c r="L71" s="237">
        <v>28.043257232646269</v>
      </c>
      <c r="M71" s="15"/>
      <c r="DJ71" s="97"/>
      <c r="DK71" s="97"/>
      <c r="DN71" s="83"/>
      <c r="DO71" s="83"/>
    </row>
    <row r="72" spans="2:119" ht="18" customHeight="1">
      <c r="B72" s="95" t="s">
        <v>44</v>
      </c>
      <c r="C72" s="115">
        <v>427119.89999999991</v>
      </c>
      <c r="D72" s="102">
        <v>69.217706201948104</v>
      </c>
      <c r="E72" s="115">
        <v>156573.5</v>
      </c>
      <c r="F72" s="102">
        <v>47.942648927538009</v>
      </c>
      <c r="G72" s="103">
        <v>1376440.98</v>
      </c>
      <c r="H72" s="102">
        <v>69.510371983043484</v>
      </c>
      <c r="I72" s="115">
        <v>464668.92799999996</v>
      </c>
      <c r="J72" s="102">
        <v>48.260381785814594</v>
      </c>
      <c r="K72" s="237">
        <v>-63.342026442692088</v>
      </c>
      <c r="L72" s="237">
        <v>-66.241274798429785</v>
      </c>
      <c r="M72" s="15"/>
      <c r="DJ72" s="97"/>
      <c r="DK72" s="97"/>
      <c r="DN72" s="83"/>
      <c r="DO72" s="83"/>
    </row>
    <row r="73" spans="2:119" ht="18" customHeight="1">
      <c r="B73" s="95" t="s">
        <v>45</v>
      </c>
      <c r="C73" s="120">
        <v>0</v>
      </c>
      <c r="D73" s="102">
        <v>0</v>
      </c>
      <c r="E73" s="115">
        <v>331.4</v>
      </c>
      <c r="F73" s="102">
        <v>0.10147434817888144</v>
      </c>
      <c r="G73" s="116">
        <v>0</v>
      </c>
      <c r="H73" s="102">
        <v>0</v>
      </c>
      <c r="I73" s="115">
        <v>830.77</v>
      </c>
      <c r="J73" s="102">
        <v>8.628353427626044E-2</v>
      </c>
      <c r="K73" s="237" t="s">
        <v>122</v>
      </c>
      <c r="L73" s="237" t="s">
        <v>122</v>
      </c>
      <c r="M73" s="15"/>
      <c r="DJ73" s="97"/>
      <c r="DK73" s="97"/>
      <c r="DN73" s="83"/>
      <c r="DO73" s="83"/>
    </row>
    <row r="74" spans="2:119" ht="18" customHeight="1">
      <c r="B74" s="95" t="s">
        <v>46</v>
      </c>
      <c r="C74" s="103">
        <v>16.399999999999999</v>
      </c>
      <c r="D74" s="102" t="s">
        <v>230</v>
      </c>
      <c r="E74" s="115">
        <v>135</v>
      </c>
      <c r="F74" s="102" t="s">
        <v>230</v>
      </c>
      <c r="G74" s="103">
        <v>73.400000000000006</v>
      </c>
      <c r="H74" s="102" t="s">
        <v>230</v>
      </c>
      <c r="I74" s="115">
        <v>386.31</v>
      </c>
      <c r="J74" s="102" t="s">
        <v>230</v>
      </c>
      <c r="K74" s="237">
        <v>723.17073170731715</v>
      </c>
      <c r="L74" s="237">
        <v>426.30790190735689</v>
      </c>
      <c r="M74" s="15"/>
      <c r="DJ74" s="97"/>
      <c r="DK74" s="97"/>
      <c r="DN74" s="83"/>
      <c r="DO74" s="83"/>
    </row>
    <row r="75" spans="2:119" ht="18" customHeight="1">
      <c r="B75" s="95" t="s">
        <v>47</v>
      </c>
      <c r="C75" s="116">
        <v>144.80000000000001</v>
      </c>
      <c r="D75" s="102" t="s">
        <v>230</v>
      </c>
      <c r="E75" s="115">
        <v>0</v>
      </c>
      <c r="F75" s="102">
        <v>0</v>
      </c>
      <c r="G75" s="103">
        <v>148.15</v>
      </c>
      <c r="H75" s="102" t="s">
        <v>230</v>
      </c>
      <c r="I75" s="115">
        <v>0</v>
      </c>
      <c r="J75" s="102">
        <v>0</v>
      </c>
      <c r="K75" s="238">
        <v>-100</v>
      </c>
      <c r="L75" s="238">
        <v>-100</v>
      </c>
      <c r="M75" s="15"/>
      <c r="DJ75" s="97"/>
      <c r="DK75" s="97"/>
      <c r="DN75" s="83"/>
      <c r="DO75" s="83"/>
    </row>
    <row r="76" spans="2:119" ht="18" customHeight="1">
      <c r="B76" s="95" t="s">
        <v>48</v>
      </c>
      <c r="C76" s="115">
        <v>14150.200000000006</v>
      </c>
      <c r="D76" s="102">
        <v>2.2931368599281061</v>
      </c>
      <c r="E76" s="115">
        <v>3005.8000000000011</v>
      </c>
      <c r="F76" s="102">
        <v>0.92037295038045264</v>
      </c>
      <c r="G76" s="103">
        <v>22378.880000000001</v>
      </c>
      <c r="H76" s="102">
        <v>1.1301351063842142</v>
      </c>
      <c r="I76" s="115">
        <v>6960.25</v>
      </c>
      <c r="J76" s="102">
        <v>0.72288957165803025</v>
      </c>
      <c r="K76" s="237">
        <v>-78.757897414877533</v>
      </c>
      <c r="L76" s="237">
        <v>-68.898130737552549</v>
      </c>
      <c r="M76" s="15"/>
      <c r="DJ76" s="97"/>
      <c r="DK76" s="97"/>
      <c r="DN76" s="83"/>
      <c r="DO76" s="83"/>
    </row>
    <row r="77" spans="2:119" s="107" customFormat="1" ht="18" customHeight="1">
      <c r="B77" s="95" t="s">
        <v>49</v>
      </c>
      <c r="C77" s="116">
        <v>67.199999999999989</v>
      </c>
      <c r="D77" s="102" t="s">
        <v>230</v>
      </c>
      <c r="E77" s="115">
        <v>54.2</v>
      </c>
      <c r="F77" s="102" t="s">
        <v>230</v>
      </c>
      <c r="G77" s="103">
        <v>1522.44</v>
      </c>
      <c r="H77" s="102">
        <v>7.6883333364475046E-2</v>
      </c>
      <c r="I77" s="115">
        <v>988.23</v>
      </c>
      <c r="J77" s="102">
        <v>0.10263728478138215</v>
      </c>
      <c r="K77" s="237">
        <v>-19.345238095238095</v>
      </c>
      <c r="L77" s="237">
        <v>-35.089067549460076</v>
      </c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06"/>
      <c r="DK77" s="106"/>
      <c r="DL77" s="106"/>
      <c r="DM77" s="106"/>
    </row>
    <row r="78" spans="2:119" ht="18" customHeight="1">
      <c r="B78" s="95" t="s">
        <v>50</v>
      </c>
      <c r="C78" s="115">
        <v>17754.800000000017</v>
      </c>
      <c r="D78" s="102">
        <v>2.8772869868024169</v>
      </c>
      <c r="E78" s="115">
        <v>10790.999999999998</v>
      </c>
      <c r="F78" s="102">
        <v>3.304193395287597</v>
      </c>
      <c r="G78" s="103">
        <v>19646.2</v>
      </c>
      <c r="H78" s="102">
        <v>0.99213456290241298</v>
      </c>
      <c r="I78" s="115">
        <v>16070.04</v>
      </c>
      <c r="J78" s="102">
        <v>1.6690297521105437</v>
      </c>
      <c r="K78" s="237">
        <v>-39.222069524860878</v>
      </c>
      <c r="L78" s="237">
        <v>-18.202807667640563</v>
      </c>
      <c r="M78" s="15"/>
      <c r="DJ78" s="97"/>
      <c r="DK78" s="97"/>
      <c r="DN78" s="83"/>
      <c r="DO78" s="83"/>
    </row>
    <row r="79" spans="2:119" ht="18" customHeight="1">
      <c r="B79" s="95" t="s">
        <v>51</v>
      </c>
      <c r="C79" s="115">
        <v>263.89999999999998</v>
      </c>
      <c r="D79" s="102" t="s">
        <v>230</v>
      </c>
      <c r="E79" s="115">
        <v>95.4</v>
      </c>
      <c r="F79" s="102" t="s">
        <v>230</v>
      </c>
      <c r="G79" s="103">
        <v>2613.23</v>
      </c>
      <c r="H79" s="102">
        <v>0.13196830958727249</v>
      </c>
      <c r="I79" s="115">
        <v>1133.18</v>
      </c>
      <c r="J79" s="102">
        <v>0.11769175026923553</v>
      </c>
      <c r="K79" s="237">
        <v>-63.849943160287978</v>
      </c>
      <c r="L79" s="237">
        <v>-56.636805792065758</v>
      </c>
      <c r="M79" s="15"/>
      <c r="DJ79" s="97"/>
      <c r="DK79" s="97"/>
      <c r="DN79" s="83"/>
      <c r="DO79" s="83"/>
    </row>
    <row r="80" spans="2:119" ht="18" customHeight="1">
      <c r="B80" s="95" t="s">
        <v>52</v>
      </c>
      <c r="C80" s="115">
        <v>42.6</v>
      </c>
      <c r="D80" s="102" t="s">
        <v>230</v>
      </c>
      <c r="E80" s="115">
        <v>32.700000000000003</v>
      </c>
      <c r="F80" s="102" t="s">
        <v>230</v>
      </c>
      <c r="G80" s="103">
        <v>441.11</v>
      </c>
      <c r="H80" s="102" t="s">
        <v>230</v>
      </c>
      <c r="I80" s="115">
        <v>282.08</v>
      </c>
      <c r="J80" s="102" t="s">
        <v>230</v>
      </c>
      <c r="K80" s="237">
        <v>-23.239436619718301</v>
      </c>
      <c r="L80" s="237">
        <v>-36.052231869601691</v>
      </c>
      <c r="M80" s="15"/>
      <c r="DJ80" s="97"/>
      <c r="DK80" s="97"/>
      <c r="DN80" s="83"/>
      <c r="DO80" s="83"/>
    </row>
    <row r="81" spans="2:119" ht="18" customHeight="1">
      <c r="B81" s="95" t="s">
        <v>110</v>
      </c>
      <c r="C81" s="115">
        <v>145235.79999999999</v>
      </c>
      <c r="D81" s="102">
        <v>23.536456471367632</v>
      </c>
      <c r="E81" s="115">
        <v>149900.60000000009</v>
      </c>
      <c r="F81" s="102">
        <v>45.899413628917465</v>
      </c>
      <c r="G81" s="103">
        <v>491719.18</v>
      </c>
      <c r="H81" s="102">
        <v>24.831855204570495</v>
      </c>
      <c r="I81" s="115">
        <v>448769.52</v>
      </c>
      <c r="J81" s="102">
        <v>46.609073824356855</v>
      </c>
      <c r="K81" s="237">
        <v>3.2118802664357071</v>
      </c>
      <c r="L81" s="237">
        <v>-8.7345911542437644</v>
      </c>
      <c r="M81" s="15"/>
      <c r="DJ81" s="97"/>
      <c r="DK81" s="97"/>
      <c r="DN81" s="83"/>
      <c r="DO81" s="83"/>
    </row>
    <row r="82" spans="2:119" ht="18" customHeight="1">
      <c r="B82" s="95" t="s">
        <v>53</v>
      </c>
      <c r="C82" s="115">
        <v>2333.6999999999998</v>
      </c>
      <c r="D82" s="102">
        <v>0.37819207431797558</v>
      </c>
      <c r="E82" s="115">
        <v>796.5</v>
      </c>
      <c r="F82" s="102">
        <v>0.24388750248786686</v>
      </c>
      <c r="G82" s="103">
        <v>17446.75</v>
      </c>
      <c r="H82" s="102">
        <v>0.8810621741261756</v>
      </c>
      <c r="I82" s="115">
        <v>5726.33</v>
      </c>
      <c r="J82" s="102">
        <v>0.59473499383966499</v>
      </c>
      <c r="K82" s="237">
        <v>-65.869649055148471</v>
      </c>
      <c r="L82" s="237">
        <v>-67.178242366056722</v>
      </c>
      <c r="M82" s="15"/>
      <c r="DJ82" s="97"/>
      <c r="DK82" s="97"/>
      <c r="DN82" s="83"/>
      <c r="DO82" s="83"/>
    </row>
    <row r="83" spans="2:119" ht="18" customHeight="1">
      <c r="B83" s="95" t="s">
        <v>75</v>
      </c>
      <c r="C83" s="116">
        <v>43.3</v>
      </c>
      <c r="D83" s="102" t="s">
        <v>230</v>
      </c>
      <c r="E83" s="115">
        <v>142.6</v>
      </c>
      <c r="F83" s="102" t="s">
        <v>230</v>
      </c>
      <c r="G83" s="103">
        <v>154.53</v>
      </c>
      <c r="H83" s="102" t="s">
        <v>230</v>
      </c>
      <c r="I83" s="115">
        <v>613.45000000000005</v>
      </c>
      <c r="J83" s="102">
        <v>6.3712741314409488E-2</v>
      </c>
      <c r="K83" s="237">
        <v>229.33025404157044</v>
      </c>
      <c r="L83" s="237">
        <v>296.97793308742644</v>
      </c>
      <c r="M83" s="15"/>
      <c r="DJ83" s="97"/>
      <c r="DK83" s="97"/>
      <c r="DN83" s="83"/>
      <c r="DO83" s="83"/>
    </row>
    <row r="84" spans="2:119" ht="18" customHeight="1">
      <c r="B84" s="126" t="s">
        <v>54</v>
      </c>
      <c r="C84" s="108">
        <v>9441.0000000001164</v>
      </c>
      <c r="D84" s="109">
        <v>1.5299787348999665</v>
      </c>
      <c r="E84" s="121">
        <v>4197.2999999999302</v>
      </c>
      <c r="F84" s="109">
        <v>1.285209057366361</v>
      </c>
      <c r="G84" s="108">
        <v>45554.640000000363</v>
      </c>
      <c r="H84" s="109">
        <v>2.3005127121060123</v>
      </c>
      <c r="I84" s="121">
        <v>13776.082000000053</v>
      </c>
      <c r="J84" s="109">
        <v>1.4307799311958533</v>
      </c>
      <c r="K84" s="237">
        <v>-55.541785827772472</v>
      </c>
      <c r="L84" s="237">
        <v>-69.759212233923918</v>
      </c>
      <c r="M84" s="15"/>
      <c r="DJ84" s="97"/>
      <c r="DK84" s="97"/>
      <c r="DN84" s="83"/>
      <c r="DO84" s="83"/>
    </row>
    <row r="85" spans="2:119" ht="3" customHeight="1">
      <c r="B85" s="405"/>
      <c r="C85" s="456"/>
      <c r="D85" s="457"/>
      <c r="E85" s="411"/>
      <c r="F85" s="457"/>
      <c r="G85" s="456"/>
      <c r="H85" s="457"/>
      <c r="I85" s="411"/>
      <c r="J85" s="457"/>
      <c r="K85" s="459"/>
      <c r="L85" s="459"/>
      <c r="M85" s="15"/>
      <c r="DJ85" s="97"/>
      <c r="DK85" s="97"/>
      <c r="DN85" s="83"/>
      <c r="DO85" s="83"/>
    </row>
    <row r="86" spans="2:119" ht="24" customHeight="1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104"/>
    </row>
    <row r="87" spans="2:119" ht="12.75" customHeight="1">
      <c r="B87" s="27" t="s">
        <v>232</v>
      </c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96"/>
    </row>
    <row r="88" spans="2:119" ht="21" customHeight="1">
      <c r="B88" s="705" t="s">
        <v>39</v>
      </c>
      <c r="C88" s="706" t="s">
        <v>6</v>
      </c>
      <c r="D88" s="706"/>
      <c r="E88" s="706"/>
      <c r="F88" s="706"/>
      <c r="G88" s="706"/>
      <c r="H88" s="706"/>
      <c r="I88" s="706"/>
      <c r="J88" s="706"/>
      <c r="K88" s="706"/>
      <c r="L88" s="710"/>
      <c r="M88" s="15"/>
    </row>
    <row r="89" spans="2:119" ht="21" customHeight="1">
      <c r="B89" s="699"/>
      <c r="C89" s="716" t="s">
        <v>308</v>
      </c>
      <c r="D89" s="716"/>
      <c r="E89" s="716"/>
      <c r="F89" s="716"/>
      <c r="G89" s="772" t="s">
        <v>255</v>
      </c>
      <c r="H89" s="772"/>
      <c r="I89" s="772"/>
      <c r="J89" s="772"/>
      <c r="K89" s="716" t="s">
        <v>1</v>
      </c>
      <c r="L89" s="696"/>
      <c r="M89" s="15"/>
    </row>
    <row r="90" spans="2:119" ht="21" customHeight="1">
      <c r="B90" s="707"/>
      <c r="C90" s="580">
        <v>2019</v>
      </c>
      <c r="D90" s="582" t="s">
        <v>40</v>
      </c>
      <c r="E90" s="580">
        <v>2020</v>
      </c>
      <c r="F90" s="582" t="s">
        <v>40</v>
      </c>
      <c r="G90" s="580">
        <v>2019</v>
      </c>
      <c r="H90" s="582" t="s">
        <v>40</v>
      </c>
      <c r="I90" s="580">
        <v>2020</v>
      </c>
      <c r="J90" s="582" t="s">
        <v>40</v>
      </c>
      <c r="K90" s="389" t="s">
        <v>224</v>
      </c>
      <c r="L90" s="393" t="s">
        <v>41</v>
      </c>
      <c r="M90" s="15"/>
    </row>
    <row r="91" spans="2:119" s="90" customFormat="1" ht="18" customHeight="1">
      <c r="B91" s="125" t="s">
        <v>42</v>
      </c>
      <c r="C91" s="114">
        <v>1275489.2</v>
      </c>
      <c r="D91" s="102">
        <v>100</v>
      </c>
      <c r="E91" s="114">
        <v>708595.30000000028</v>
      </c>
      <c r="F91" s="102">
        <v>100</v>
      </c>
      <c r="G91" s="101">
        <v>3528829.79</v>
      </c>
      <c r="H91" s="102">
        <v>100</v>
      </c>
      <c r="I91" s="101">
        <v>1807835.2789999999</v>
      </c>
      <c r="J91" s="237">
        <v>100</v>
      </c>
      <c r="K91" s="237">
        <v>-44.445213648222179</v>
      </c>
      <c r="L91" s="237">
        <v>-48.769552894757219</v>
      </c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</row>
    <row r="92" spans="2:119" ht="18" customHeight="1">
      <c r="B92" s="95" t="s">
        <v>43</v>
      </c>
      <c r="C92" s="115">
        <v>914.6</v>
      </c>
      <c r="D92" s="102">
        <v>7.1705820794092184E-2</v>
      </c>
      <c r="E92" s="115">
        <v>538.29999999999995</v>
      </c>
      <c r="F92" s="102">
        <v>7.5967198766347971E-2</v>
      </c>
      <c r="G92" s="103">
        <v>3536.76</v>
      </c>
      <c r="H92" s="102">
        <v>0.10022472633909611</v>
      </c>
      <c r="I92" s="103">
        <v>1811.01</v>
      </c>
      <c r="J92" s="237">
        <v>0.1001756089748263</v>
      </c>
      <c r="K92" s="237">
        <v>-41.143669363656258</v>
      </c>
      <c r="L92" s="237">
        <v>-48.794659518881687</v>
      </c>
      <c r="M92" s="15"/>
      <c r="DJ92" s="97"/>
      <c r="DK92" s="97"/>
      <c r="DN92" s="83"/>
      <c r="DO92" s="83"/>
    </row>
    <row r="93" spans="2:119" ht="18" customHeight="1">
      <c r="B93" s="95" t="s">
        <v>44</v>
      </c>
      <c r="C93" s="115">
        <v>1037804.8999999999</v>
      </c>
      <c r="D93" s="102">
        <v>81.365244017746292</v>
      </c>
      <c r="E93" s="115">
        <v>471986.40000000008</v>
      </c>
      <c r="F93" s="102">
        <v>66.608739854752059</v>
      </c>
      <c r="G93" s="103">
        <v>2782853.18</v>
      </c>
      <c r="H93" s="102">
        <v>78.860510299648084</v>
      </c>
      <c r="I93" s="103">
        <v>1073888.29</v>
      </c>
      <c r="J93" s="237">
        <v>59.401888129654104</v>
      </c>
      <c r="K93" s="237">
        <v>-54.520700374415263</v>
      </c>
      <c r="L93" s="237">
        <v>-61.410530109245641</v>
      </c>
      <c r="M93" s="15"/>
      <c r="DJ93" s="97"/>
      <c r="DK93" s="97"/>
      <c r="DN93" s="83"/>
      <c r="DO93" s="83"/>
    </row>
    <row r="94" spans="2:119" ht="18" customHeight="1">
      <c r="B94" s="95" t="s">
        <v>45</v>
      </c>
      <c r="C94" s="103">
        <v>2</v>
      </c>
      <c r="D94" s="102" t="s">
        <v>230</v>
      </c>
      <c r="E94" s="103">
        <v>14.2</v>
      </c>
      <c r="F94" s="102" t="s">
        <v>230</v>
      </c>
      <c r="G94" s="103">
        <v>9.58</v>
      </c>
      <c r="H94" s="102" t="s">
        <v>230</v>
      </c>
      <c r="I94" s="103">
        <v>39.25</v>
      </c>
      <c r="J94" s="237" t="s">
        <v>230</v>
      </c>
      <c r="K94" s="237">
        <v>610</v>
      </c>
      <c r="L94" s="237">
        <v>309.70772442588725</v>
      </c>
      <c r="M94" s="15"/>
      <c r="DJ94" s="97"/>
      <c r="DK94" s="97"/>
      <c r="DN94" s="83"/>
      <c r="DO94" s="83"/>
    </row>
    <row r="95" spans="2:119" ht="18" customHeight="1">
      <c r="B95" s="95" t="s">
        <v>46</v>
      </c>
      <c r="C95" s="103">
        <v>35.4</v>
      </c>
      <c r="D95" s="102" t="s">
        <v>230</v>
      </c>
      <c r="E95" s="103">
        <v>85.4</v>
      </c>
      <c r="F95" s="102" t="s">
        <v>230</v>
      </c>
      <c r="G95" s="103">
        <v>160.49</v>
      </c>
      <c r="H95" s="102" t="s">
        <v>230</v>
      </c>
      <c r="I95" s="103">
        <v>405.13</v>
      </c>
      <c r="J95" s="237" t="s">
        <v>230</v>
      </c>
      <c r="K95" s="237">
        <v>141.24293785310735</v>
      </c>
      <c r="L95" s="237">
        <v>152.43317340644276</v>
      </c>
      <c r="M95" s="15"/>
      <c r="DJ95" s="97"/>
      <c r="DK95" s="97"/>
      <c r="DN95" s="83"/>
      <c r="DO95" s="83"/>
    </row>
    <row r="96" spans="2:119" ht="18" customHeight="1">
      <c r="B96" s="95" t="s">
        <v>47</v>
      </c>
      <c r="C96" s="116">
        <v>48.8</v>
      </c>
      <c r="D96" s="102" t="s">
        <v>230</v>
      </c>
      <c r="E96" s="116">
        <v>3</v>
      </c>
      <c r="F96" s="102" t="s">
        <v>230</v>
      </c>
      <c r="G96" s="103">
        <v>66.72</v>
      </c>
      <c r="H96" s="102" t="s">
        <v>230</v>
      </c>
      <c r="I96" s="103">
        <v>5.94</v>
      </c>
      <c r="J96" s="237" t="s">
        <v>230</v>
      </c>
      <c r="K96" s="237">
        <v>-93.852459016393439</v>
      </c>
      <c r="L96" s="237">
        <v>-91.097122302158269</v>
      </c>
      <c r="M96" s="15"/>
      <c r="DJ96" s="97"/>
      <c r="DK96" s="97"/>
      <c r="DN96" s="83"/>
      <c r="DO96" s="83"/>
    </row>
    <row r="97" spans="2:119" ht="18" customHeight="1">
      <c r="B97" s="95" t="s">
        <v>48</v>
      </c>
      <c r="C97" s="115">
        <v>25695.39999999998</v>
      </c>
      <c r="D97" s="102">
        <v>2.014552534039487</v>
      </c>
      <c r="E97" s="115">
        <v>6783.9999999999982</v>
      </c>
      <c r="F97" s="102">
        <v>0.95738710093053059</v>
      </c>
      <c r="G97" s="103">
        <v>29607.832999999999</v>
      </c>
      <c r="H97" s="102">
        <v>0.83902695119789272</v>
      </c>
      <c r="I97" s="103">
        <v>12158.38</v>
      </c>
      <c r="J97" s="237">
        <v>0.67253804266533512</v>
      </c>
      <c r="K97" s="237">
        <v>-73.598387259976491</v>
      </c>
      <c r="L97" s="237">
        <v>-58.935258787767417</v>
      </c>
      <c r="M97" s="15"/>
      <c r="DJ97" s="97"/>
      <c r="DK97" s="97"/>
      <c r="DN97" s="83"/>
      <c r="DO97" s="83"/>
    </row>
    <row r="98" spans="2:119" s="107" customFormat="1" ht="18" customHeight="1">
      <c r="B98" s="95" t="s">
        <v>49</v>
      </c>
      <c r="C98" s="116">
        <v>46.099999999999994</v>
      </c>
      <c r="D98" s="102" t="s">
        <v>230</v>
      </c>
      <c r="E98" s="116">
        <v>62.9</v>
      </c>
      <c r="F98" s="102" t="s">
        <v>230</v>
      </c>
      <c r="G98" s="103">
        <v>1085.78</v>
      </c>
      <c r="H98" s="102" t="s">
        <v>230</v>
      </c>
      <c r="I98" s="103">
        <v>730.3</v>
      </c>
      <c r="J98" s="237" t="s">
        <v>230</v>
      </c>
      <c r="K98" s="237">
        <v>36.442516268980476</v>
      </c>
      <c r="L98" s="237">
        <v>-32.739597340160998</v>
      </c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06"/>
      <c r="DK98" s="106"/>
      <c r="DL98" s="106"/>
      <c r="DM98" s="106"/>
    </row>
    <row r="99" spans="2:119" ht="18" customHeight="1">
      <c r="B99" s="95" t="s">
        <v>50</v>
      </c>
      <c r="C99" s="115">
        <v>19183.200000000012</v>
      </c>
      <c r="D99" s="102">
        <v>1.5039876464653728</v>
      </c>
      <c r="E99" s="115">
        <v>18348.500000000036</v>
      </c>
      <c r="F99" s="102">
        <v>2.589418812120265</v>
      </c>
      <c r="G99" s="103">
        <v>18709.084999999999</v>
      </c>
      <c r="H99" s="102">
        <v>0.53017816424634068</v>
      </c>
      <c r="I99" s="103">
        <v>23754.41</v>
      </c>
      <c r="J99" s="237">
        <v>1.3139698221366549</v>
      </c>
      <c r="K99" s="237">
        <v>-4.3512031360774088</v>
      </c>
      <c r="L99" s="237">
        <v>26.967246126681243</v>
      </c>
      <c r="M99" s="15"/>
      <c r="DJ99" s="97"/>
      <c r="DK99" s="97"/>
      <c r="DN99" s="83"/>
      <c r="DO99" s="83"/>
    </row>
    <row r="100" spans="2:119" ht="18" customHeight="1">
      <c r="B100" s="95" t="s">
        <v>51</v>
      </c>
      <c r="C100" s="115">
        <v>616.80000000000018</v>
      </c>
      <c r="D100" s="102" t="s">
        <v>230</v>
      </c>
      <c r="E100" s="115">
        <v>125.8</v>
      </c>
      <c r="F100" s="102" t="s">
        <v>230</v>
      </c>
      <c r="G100" s="103">
        <v>4746.9399999999996</v>
      </c>
      <c r="H100" s="102">
        <v>0.13451881452179645</v>
      </c>
      <c r="I100" s="103">
        <v>1060.8699999999999</v>
      </c>
      <c r="J100" s="237">
        <v>5.868178435962472E-2</v>
      </c>
      <c r="K100" s="237">
        <v>-79.60440985732815</v>
      </c>
      <c r="L100" s="237">
        <v>-77.651497596346275</v>
      </c>
      <c r="M100" s="15"/>
      <c r="DJ100" s="97"/>
      <c r="DK100" s="97"/>
      <c r="DN100" s="83"/>
      <c r="DO100" s="83"/>
    </row>
    <row r="101" spans="2:119" ht="18" customHeight="1">
      <c r="B101" s="95" t="s">
        <v>52</v>
      </c>
      <c r="C101" s="115">
        <v>80.3</v>
      </c>
      <c r="D101" s="102" t="s">
        <v>230</v>
      </c>
      <c r="E101" s="115">
        <v>84.8</v>
      </c>
      <c r="F101" s="102" t="s">
        <v>230</v>
      </c>
      <c r="G101" s="103">
        <v>924.18</v>
      </c>
      <c r="H101" s="102" t="s">
        <v>230</v>
      </c>
      <c r="I101" s="103">
        <v>638.30999999999995</v>
      </c>
      <c r="J101" s="237" t="s">
        <v>230</v>
      </c>
      <c r="K101" s="237">
        <v>5.6039850560398508</v>
      </c>
      <c r="L101" s="237">
        <v>-30.932285918327594</v>
      </c>
      <c r="M101" s="15"/>
      <c r="DJ101" s="97"/>
      <c r="DK101" s="97"/>
      <c r="DN101" s="83"/>
      <c r="DO101" s="83"/>
    </row>
    <row r="102" spans="2:119" ht="18" customHeight="1">
      <c r="B102" s="95" t="s">
        <v>110</v>
      </c>
      <c r="C102" s="115">
        <v>167598.60000000003</v>
      </c>
      <c r="D102" s="102">
        <v>13.139946618128953</v>
      </c>
      <c r="E102" s="115">
        <v>184135.59999999983</v>
      </c>
      <c r="F102" s="102">
        <v>25.986003576371413</v>
      </c>
      <c r="G102" s="103">
        <v>565565.11800000002</v>
      </c>
      <c r="H102" s="102">
        <v>16.026987745419142</v>
      </c>
      <c r="I102" s="103">
        <v>545990.25</v>
      </c>
      <c r="J102" s="237">
        <v>30.201327319047195</v>
      </c>
      <c r="K102" s="237">
        <v>9.8670275288695652</v>
      </c>
      <c r="L102" s="237">
        <v>-3.4611165676593281</v>
      </c>
      <c r="M102" s="15"/>
      <c r="DJ102" s="97"/>
      <c r="DK102" s="97"/>
      <c r="DN102" s="83"/>
      <c r="DO102" s="83"/>
    </row>
    <row r="103" spans="2:119" ht="18" customHeight="1">
      <c r="B103" s="95" t="s">
        <v>53</v>
      </c>
      <c r="C103" s="115">
        <v>3397.6</v>
      </c>
      <c r="D103" s="102">
        <v>0.26637622647059656</v>
      </c>
      <c r="E103" s="115">
        <v>1696.6</v>
      </c>
      <c r="F103" s="102">
        <v>0.23943144979934233</v>
      </c>
      <c r="G103" s="103">
        <v>26937.119999999999</v>
      </c>
      <c r="H103" s="102">
        <v>0.7633442699994889</v>
      </c>
      <c r="I103" s="103">
        <v>11389.54</v>
      </c>
      <c r="J103" s="237">
        <v>0.63000983177516601</v>
      </c>
      <c r="K103" s="237">
        <v>-50.064751589357193</v>
      </c>
      <c r="L103" s="237">
        <v>-57.718048551589774</v>
      </c>
      <c r="M103" s="15"/>
      <c r="DJ103" s="97"/>
      <c r="DK103" s="97"/>
      <c r="DN103" s="83"/>
      <c r="DO103" s="83"/>
    </row>
    <row r="104" spans="2:119" ht="18" customHeight="1">
      <c r="B104" s="95" t="s">
        <v>75</v>
      </c>
      <c r="C104" s="116">
        <v>17.600000000000001</v>
      </c>
      <c r="D104" s="102" t="s">
        <v>230</v>
      </c>
      <c r="E104" s="116">
        <v>145.6</v>
      </c>
      <c r="F104" s="102" t="s">
        <v>230</v>
      </c>
      <c r="G104" s="103">
        <v>80.319999999999993</v>
      </c>
      <c r="H104" s="102" t="s">
        <v>230</v>
      </c>
      <c r="I104" s="103">
        <v>655.25</v>
      </c>
      <c r="J104" s="237" t="s">
        <v>230</v>
      </c>
      <c r="K104" s="237">
        <v>727.27272727272714</v>
      </c>
      <c r="L104" s="237">
        <v>715.79930278884467</v>
      </c>
      <c r="M104" s="15"/>
      <c r="DJ104" s="97"/>
      <c r="DK104" s="97"/>
      <c r="DN104" s="83"/>
      <c r="DO104" s="83"/>
    </row>
    <row r="105" spans="2:119" ht="18" customHeight="1">
      <c r="B105" s="126" t="s">
        <v>54</v>
      </c>
      <c r="C105" s="108">
        <v>20047.899999999674</v>
      </c>
      <c r="D105" s="109">
        <v>1.5717812428360567</v>
      </c>
      <c r="E105" s="108">
        <v>24584.200000000303</v>
      </c>
      <c r="F105" s="109">
        <v>3.4694274715059912</v>
      </c>
      <c r="G105" s="108">
        <v>94546.683999999892</v>
      </c>
      <c r="H105" s="109">
        <v>2.6792645048487844</v>
      </c>
      <c r="I105" s="108">
        <v>135308.34899999993</v>
      </c>
      <c r="J105" s="237">
        <v>7.4845507536972864</v>
      </c>
      <c r="K105" s="237">
        <v>22.627307598302071</v>
      </c>
      <c r="L105" s="237">
        <v>43.112738887806998</v>
      </c>
      <c r="M105" s="15"/>
      <c r="DJ105" s="97"/>
      <c r="DK105" s="97"/>
      <c r="DN105" s="83"/>
      <c r="DO105" s="83"/>
    </row>
    <row r="106" spans="2:119" ht="3" customHeight="1">
      <c r="B106" s="405"/>
      <c r="C106" s="456"/>
      <c r="D106" s="457"/>
      <c r="E106" s="456"/>
      <c r="F106" s="457"/>
      <c r="G106" s="456"/>
      <c r="H106" s="457"/>
      <c r="I106" s="456"/>
      <c r="J106" s="459"/>
      <c r="K106" s="459"/>
      <c r="L106" s="459"/>
      <c r="M106" s="15"/>
      <c r="DJ106" s="97"/>
      <c r="DK106" s="97"/>
      <c r="DN106" s="83"/>
      <c r="DO106" s="83"/>
    </row>
    <row r="107" spans="2:119" ht="24" customHeight="1"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96"/>
    </row>
    <row r="108" spans="2:119" ht="12.75" customHeight="1">
      <c r="B108" s="27" t="s">
        <v>232</v>
      </c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96"/>
    </row>
    <row r="109" spans="2:119" ht="21" customHeight="1">
      <c r="B109" s="705" t="s">
        <v>39</v>
      </c>
      <c r="C109" s="706" t="s">
        <v>7</v>
      </c>
      <c r="D109" s="706"/>
      <c r="E109" s="706"/>
      <c r="F109" s="706"/>
      <c r="G109" s="706"/>
      <c r="H109" s="706"/>
      <c r="I109" s="706"/>
      <c r="J109" s="706"/>
      <c r="K109" s="706"/>
      <c r="L109" s="710"/>
      <c r="M109" s="15"/>
    </row>
    <row r="110" spans="2:119" ht="21" customHeight="1">
      <c r="B110" s="699"/>
      <c r="C110" s="716" t="s">
        <v>308</v>
      </c>
      <c r="D110" s="716"/>
      <c r="E110" s="716"/>
      <c r="F110" s="716"/>
      <c r="G110" s="772" t="s">
        <v>255</v>
      </c>
      <c r="H110" s="772"/>
      <c r="I110" s="772"/>
      <c r="J110" s="772"/>
      <c r="K110" s="716" t="s">
        <v>1</v>
      </c>
      <c r="L110" s="696"/>
      <c r="M110" s="15"/>
    </row>
    <row r="111" spans="2:119" ht="21" customHeight="1">
      <c r="B111" s="707"/>
      <c r="C111" s="580">
        <v>2019</v>
      </c>
      <c r="D111" s="582" t="s">
        <v>40</v>
      </c>
      <c r="E111" s="580">
        <v>2020</v>
      </c>
      <c r="F111" s="582" t="s">
        <v>40</v>
      </c>
      <c r="G111" s="580">
        <v>2019</v>
      </c>
      <c r="H111" s="582" t="s">
        <v>40</v>
      </c>
      <c r="I111" s="580">
        <v>2020</v>
      </c>
      <c r="J111" s="582" t="s">
        <v>40</v>
      </c>
      <c r="K111" s="389" t="s">
        <v>224</v>
      </c>
      <c r="L111" s="393" t="s">
        <v>41</v>
      </c>
      <c r="M111" s="15"/>
    </row>
    <row r="112" spans="2:119" s="90" customFormat="1" ht="18" customHeight="1">
      <c r="B112" s="125" t="s">
        <v>42</v>
      </c>
      <c r="C112" s="114">
        <v>1620251.15</v>
      </c>
      <c r="D112" s="102">
        <v>100</v>
      </c>
      <c r="E112" s="114">
        <v>766380.30000000016</v>
      </c>
      <c r="F112" s="102">
        <v>100</v>
      </c>
      <c r="G112" s="101">
        <v>4237769.2699999996</v>
      </c>
      <c r="H112" s="102">
        <v>100</v>
      </c>
      <c r="I112" s="101">
        <v>2360783.9880000004</v>
      </c>
      <c r="J112" s="237">
        <v>100</v>
      </c>
      <c r="K112" s="237">
        <v>-52.699907048360984</v>
      </c>
      <c r="L112" s="237">
        <v>-44.291823419636053</v>
      </c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</row>
    <row r="113" spans="2:119" ht="18" customHeight="1">
      <c r="B113" s="95" t="s">
        <v>43</v>
      </c>
      <c r="C113" s="115">
        <v>705</v>
      </c>
      <c r="D113" s="102" t="s">
        <v>230</v>
      </c>
      <c r="E113" s="115">
        <v>1188.0999999999999</v>
      </c>
      <c r="F113" s="102">
        <v>0.15502747134810221</v>
      </c>
      <c r="G113" s="103">
        <v>2649.22</v>
      </c>
      <c r="H113" s="102">
        <v>6.2514493621782283E-2</v>
      </c>
      <c r="I113" s="103">
        <v>2337.31</v>
      </c>
      <c r="J113" s="237">
        <v>9.9005669806330437E-2</v>
      </c>
      <c r="K113" s="237">
        <v>68.524822695035454</v>
      </c>
      <c r="L113" s="237">
        <v>-11.773654132159649</v>
      </c>
      <c r="M113" s="15"/>
      <c r="DJ113" s="97"/>
      <c r="DK113" s="97"/>
      <c r="DN113" s="83"/>
      <c r="DO113" s="83"/>
    </row>
    <row r="114" spans="2:119" ht="18" customHeight="1">
      <c r="B114" s="95" t="s">
        <v>44</v>
      </c>
      <c r="C114" s="115">
        <v>1333833.3999999999</v>
      </c>
      <c r="D114" s="102">
        <v>82.322632512866917</v>
      </c>
      <c r="E114" s="115">
        <v>509208.2</v>
      </c>
      <c r="F114" s="102">
        <v>66.443278878645486</v>
      </c>
      <c r="G114" s="103">
        <v>3322559.9699999997</v>
      </c>
      <c r="H114" s="102">
        <v>78.403512751887035</v>
      </c>
      <c r="I114" s="103">
        <v>1536389.2</v>
      </c>
      <c r="J114" s="237">
        <v>65.079617949357242</v>
      </c>
      <c r="K114" s="237">
        <v>-61.823703020182272</v>
      </c>
      <c r="L114" s="237">
        <v>-53.758872258970847</v>
      </c>
      <c r="M114" s="15"/>
      <c r="DJ114" s="97"/>
      <c r="DK114" s="97"/>
      <c r="DN114" s="83"/>
      <c r="DO114" s="83"/>
    </row>
    <row r="115" spans="2:119" ht="18" customHeight="1">
      <c r="B115" s="95" t="s">
        <v>45</v>
      </c>
      <c r="C115" s="103">
        <v>2.9</v>
      </c>
      <c r="D115" s="102" t="s">
        <v>230</v>
      </c>
      <c r="E115" s="103">
        <v>1255.5999999999999</v>
      </c>
      <c r="F115" s="102">
        <v>0.16383510901832937</v>
      </c>
      <c r="G115" s="103">
        <v>8.6999999999999993</v>
      </c>
      <c r="H115" s="102" t="s">
        <v>230</v>
      </c>
      <c r="I115" s="103">
        <v>1936.67</v>
      </c>
      <c r="J115" s="237">
        <v>8.2035036235598172E-2</v>
      </c>
      <c r="K115" s="658">
        <v>43196.551724137928</v>
      </c>
      <c r="L115" s="658">
        <v>22160.57471264368</v>
      </c>
      <c r="M115" s="15"/>
      <c r="DJ115" s="97"/>
      <c r="DK115" s="97"/>
      <c r="DN115" s="83"/>
      <c r="DO115" s="83"/>
    </row>
    <row r="116" spans="2:119" ht="18" customHeight="1">
      <c r="B116" s="95" t="s">
        <v>46</v>
      </c>
      <c r="C116" s="103">
        <v>105.8</v>
      </c>
      <c r="D116" s="102" t="s">
        <v>230</v>
      </c>
      <c r="E116" s="103">
        <v>170.8</v>
      </c>
      <c r="F116" s="102" t="s">
        <v>230</v>
      </c>
      <c r="G116" s="103">
        <v>479.88</v>
      </c>
      <c r="H116" s="102" t="s">
        <v>230</v>
      </c>
      <c r="I116" s="103">
        <v>789.39</v>
      </c>
      <c r="J116" s="237" t="s">
        <v>230</v>
      </c>
      <c r="K116" s="237">
        <v>61.436672967863906</v>
      </c>
      <c r="L116" s="237">
        <v>64.497374343585889</v>
      </c>
      <c r="M116" s="15"/>
      <c r="DJ116" s="97"/>
      <c r="DK116" s="97"/>
      <c r="DN116" s="83"/>
      <c r="DO116" s="83"/>
    </row>
    <row r="117" spans="2:119" ht="18" customHeight="1">
      <c r="B117" s="95" t="s">
        <v>47</v>
      </c>
      <c r="C117" s="116">
        <v>0</v>
      </c>
      <c r="D117" s="102">
        <v>0</v>
      </c>
      <c r="E117" s="116">
        <v>9.1999999999999993</v>
      </c>
      <c r="F117" s="102" t="s">
        <v>230</v>
      </c>
      <c r="G117" s="103">
        <v>0</v>
      </c>
      <c r="H117" s="102">
        <v>0</v>
      </c>
      <c r="I117" s="103">
        <v>15.51</v>
      </c>
      <c r="J117" s="237" t="s">
        <v>230</v>
      </c>
      <c r="K117" s="237" t="s">
        <v>122</v>
      </c>
      <c r="L117" s="237" t="s">
        <v>122</v>
      </c>
      <c r="M117" s="15"/>
      <c r="DJ117" s="97"/>
      <c r="DK117" s="97"/>
      <c r="DN117" s="83"/>
      <c r="DO117" s="83"/>
    </row>
    <row r="118" spans="2:119" ht="18" customHeight="1">
      <c r="B118" s="95" t="s">
        <v>48</v>
      </c>
      <c r="C118" s="115">
        <v>34460.500000000007</v>
      </c>
      <c r="D118" s="102">
        <v>2.1268616288283462</v>
      </c>
      <c r="E118" s="115">
        <v>6897.8000000000093</v>
      </c>
      <c r="F118" s="102">
        <v>0.90004923143248949</v>
      </c>
      <c r="G118" s="103">
        <v>31303.99</v>
      </c>
      <c r="H118" s="102">
        <v>0.73869028740207954</v>
      </c>
      <c r="I118" s="103">
        <v>10335.093999999999</v>
      </c>
      <c r="J118" s="237">
        <v>0.43778228133255187</v>
      </c>
      <c r="K118" s="237">
        <v>-79.983459322992985</v>
      </c>
      <c r="L118" s="237">
        <v>-66.984739006113927</v>
      </c>
      <c r="M118" s="15"/>
      <c r="DJ118" s="97"/>
      <c r="DK118" s="97"/>
      <c r="DN118" s="83"/>
      <c r="DO118" s="83"/>
    </row>
    <row r="119" spans="2:119" s="107" customFormat="1" ht="18" customHeight="1">
      <c r="B119" s="95" t="s">
        <v>49</v>
      </c>
      <c r="C119" s="116">
        <v>138</v>
      </c>
      <c r="D119" s="102" t="s">
        <v>230</v>
      </c>
      <c r="E119" s="116">
        <v>213.1</v>
      </c>
      <c r="F119" s="102" t="s">
        <v>230</v>
      </c>
      <c r="G119" s="103">
        <v>3143.6</v>
      </c>
      <c r="H119" s="102">
        <v>7.4180536969158772E-2</v>
      </c>
      <c r="I119" s="103">
        <v>3012.33</v>
      </c>
      <c r="J119" s="237">
        <v>0.12759871361852018</v>
      </c>
      <c r="K119" s="237">
        <v>54.420289855072454</v>
      </c>
      <c r="L119" s="237">
        <v>-4.17578572337447</v>
      </c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06"/>
      <c r="DK119" s="106"/>
      <c r="DL119" s="106"/>
      <c r="DM119" s="106"/>
    </row>
    <row r="120" spans="2:119" ht="18" customHeight="1">
      <c r="B120" s="95" t="s">
        <v>50</v>
      </c>
      <c r="C120" s="115">
        <v>13385.000000000051</v>
      </c>
      <c r="D120" s="102">
        <v>0.8261064958972596</v>
      </c>
      <c r="E120" s="115">
        <v>10270.600000000013</v>
      </c>
      <c r="F120" s="102">
        <v>1.3401440511975595</v>
      </c>
      <c r="G120" s="103">
        <v>13695.46</v>
      </c>
      <c r="H120" s="102">
        <v>0.32317616008386413</v>
      </c>
      <c r="I120" s="103">
        <v>11981.13</v>
      </c>
      <c r="J120" s="237">
        <v>0.50750640723169782</v>
      </c>
      <c r="K120" s="237">
        <v>-23.26783713111692</v>
      </c>
      <c r="L120" s="237">
        <v>-12.517505801192508</v>
      </c>
      <c r="M120" s="15"/>
      <c r="DJ120" s="97"/>
      <c r="DK120" s="97"/>
      <c r="DN120" s="83"/>
      <c r="DO120" s="83"/>
    </row>
    <row r="121" spans="2:119" ht="18" customHeight="1">
      <c r="B121" s="95" t="s">
        <v>51</v>
      </c>
      <c r="C121" s="115">
        <v>474.69999999999993</v>
      </c>
      <c r="D121" s="102" t="s">
        <v>230</v>
      </c>
      <c r="E121" s="115">
        <v>561.1</v>
      </c>
      <c r="F121" s="102">
        <v>7.321430365576985E-2</v>
      </c>
      <c r="G121" s="103">
        <v>3683.19</v>
      </c>
      <c r="H121" s="102">
        <v>8.6913415179868919E-2</v>
      </c>
      <c r="I121" s="103">
        <v>3581.64</v>
      </c>
      <c r="J121" s="237">
        <v>0.15171400764346421</v>
      </c>
      <c r="K121" s="237">
        <v>18.200969033073534</v>
      </c>
      <c r="L121" s="237">
        <v>-2.7571208653368484</v>
      </c>
      <c r="M121" s="15"/>
      <c r="DJ121" s="97"/>
      <c r="DK121" s="97"/>
      <c r="DN121" s="83"/>
      <c r="DO121" s="83"/>
    </row>
    <row r="122" spans="2:119" ht="18" customHeight="1">
      <c r="B122" s="95" t="s">
        <v>52</v>
      </c>
      <c r="C122" s="115">
        <v>87.600000000000009</v>
      </c>
      <c r="D122" s="102" t="s">
        <v>230</v>
      </c>
      <c r="E122" s="115">
        <v>71.5</v>
      </c>
      <c r="F122" s="102" t="s">
        <v>230</v>
      </c>
      <c r="G122" s="103">
        <v>748.55</v>
      </c>
      <c r="H122" s="102" t="s">
        <v>230</v>
      </c>
      <c r="I122" s="103">
        <v>557.34</v>
      </c>
      <c r="J122" s="237" t="s">
        <v>230</v>
      </c>
      <c r="K122" s="237">
        <v>-18.378995433789946</v>
      </c>
      <c r="L122" s="237">
        <v>-25.544051833544845</v>
      </c>
      <c r="M122" s="15"/>
      <c r="DJ122" s="97"/>
      <c r="DK122" s="97"/>
      <c r="DN122" s="83"/>
      <c r="DO122" s="83"/>
    </row>
    <row r="123" spans="2:119" ht="18" customHeight="1">
      <c r="B123" s="95" t="s">
        <v>110</v>
      </c>
      <c r="C123" s="115">
        <v>208394.59999999995</v>
      </c>
      <c r="D123" s="102">
        <v>12.861870210676903</v>
      </c>
      <c r="E123" s="115">
        <v>201186.40000000002</v>
      </c>
      <c r="F123" s="102">
        <v>26.251509857442834</v>
      </c>
      <c r="G123" s="103">
        <v>703321.73</v>
      </c>
      <c r="H123" s="102">
        <v>16.596508332318905</v>
      </c>
      <c r="I123" s="103">
        <v>598205.22</v>
      </c>
      <c r="J123" s="237">
        <v>25.339261153951874</v>
      </c>
      <c r="K123" s="237">
        <v>-3.4589188011589611</v>
      </c>
      <c r="L123" s="237">
        <v>-14.945721924445587</v>
      </c>
      <c r="M123" s="15"/>
      <c r="DJ123" s="97"/>
      <c r="DK123" s="97"/>
      <c r="DN123" s="83"/>
      <c r="DO123" s="83"/>
    </row>
    <row r="124" spans="2:119" ht="18" customHeight="1">
      <c r="B124" s="95" t="s">
        <v>53</v>
      </c>
      <c r="C124" s="115">
        <v>7240.5</v>
      </c>
      <c r="D124" s="102">
        <v>0.44687516500142588</v>
      </c>
      <c r="E124" s="115">
        <v>3614.6</v>
      </c>
      <c r="F124" s="102">
        <v>0.47164573515263891</v>
      </c>
      <c r="G124" s="103">
        <v>50007.173999999999</v>
      </c>
      <c r="H124" s="102">
        <v>1.1800353160803396</v>
      </c>
      <c r="I124" s="103">
        <v>20956.900000000001</v>
      </c>
      <c r="J124" s="237">
        <v>0.88770934174939842</v>
      </c>
      <c r="K124" s="237">
        <v>-50.078033284994142</v>
      </c>
      <c r="L124" s="237">
        <v>-58.092212929288898</v>
      </c>
      <c r="M124" s="15"/>
      <c r="DJ124" s="97"/>
      <c r="DK124" s="97"/>
      <c r="DN124" s="83"/>
      <c r="DO124" s="83"/>
    </row>
    <row r="125" spans="2:119" ht="18" customHeight="1">
      <c r="B125" s="95" t="s">
        <v>75</v>
      </c>
      <c r="C125" s="116">
        <v>29.2</v>
      </c>
      <c r="D125" s="102" t="s">
        <v>230</v>
      </c>
      <c r="E125" s="116">
        <v>159.19999999999999</v>
      </c>
      <c r="F125" s="102" t="s">
        <v>230</v>
      </c>
      <c r="G125" s="103">
        <v>115.77</v>
      </c>
      <c r="H125" s="102" t="s">
        <v>230</v>
      </c>
      <c r="I125" s="103">
        <v>596.88</v>
      </c>
      <c r="J125" s="237" t="s">
        <v>230</v>
      </c>
      <c r="K125" s="237">
        <v>445.20547945205476</v>
      </c>
      <c r="L125" s="237">
        <v>415.57398289712364</v>
      </c>
      <c r="M125" s="15"/>
      <c r="DJ125" s="97"/>
      <c r="DK125" s="97"/>
      <c r="DN125" s="83"/>
      <c r="DO125" s="83"/>
    </row>
    <row r="126" spans="2:119" ht="18" customHeight="1">
      <c r="B126" s="126" t="s">
        <v>54</v>
      </c>
      <c r="C126" s="108">
        <v>21393.950000000186</v>
      </c>
      <c r="D126" s="109">
        <v>1.320409493306034</v>
      </c>
      <c r="E126" s="108">
        <v>31574.100000000326</v>
      </c>
      <c r="F126" s="109">
        <v>4.1198997416818148</v>
      </c>
      <c r="G126" s="108">
        <v>106052.03599999938</v>
      </c>
      <c r="H126" s="109">
        <v>2.502543891446912</v>
      </c>
      <c r="I126" s="108">
        <v>170089.37400000077</v>
      </c>
      <c r="J126" s="237">
        <v>7.2047834475570296</v>
      </c>
      <c r="K126" s="237">
        <v>47.584246948319489</v>
      </c>
      <c r="L126" s="237">
        <v>60.382940691492259</v>
      </c>
      <c r="M126" s="15"/>
      <c r="DJ126" s="97"/>
      <c r="DK126" s="97"/>
      <c r="DN126" s="83"/>
      <c r="DO126" s="83"/>
    </row>
    <row r="127" spans="2:119" ht="3" customHeight="1">
      <c r="B127" s="405"/>
      <c r="C127" s="456"/>
      <c r="D127" s="457"/>
      <c r="E127" s="456"/>
      <c r="F127" s="457"/>
      <c r="G127" s="456"/>
      <c r="H127" s="457"/>
      <c r="I127" s="456"/>
      <c r="J127" s="459"/>
      <c r="K127" s="459"/>
      <c r="L127" s="459"/>
      <c r="M127" s="15"/>
      <c r="DJ127" s="97"/>
      <c r="DK127" s="97"/>
      <c r="DN127" s="83"/>
      <c r="DO127" s="83"/>
    </row>
    <row r="128" spans="2:119" ht="24" customHeight="1">
      <c r="B128" s="61"/>
      <c r="C128" s="121"/>
      <c r="D128" s="109"/>
      <c r="E128" s="121"/>
      <c r="F128" s="109"/>
      <c r="G128" s="121"/>
      <c r="H128" s="109"/>
      <c r="I128" s="121"/>
      <c r="J128" s="109"/>
      <c r="K128" s="110"/>
      <c r="L128" s="122"/>
    </row>
    <row r="129" spans="2:119" ht="12.75" customHeight="1">
      <c r="B129" s="27" t="s">
        <v>232</v>
      </c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96"/>
    </row>
    <row r="130" spans="2:119" ht="21" customHeight="1">
      <c r="B130" s="705" t="s">
        <v>39</v>
      </c>
      <c r="C130" s="706" t="s">
        <v>8</v>
      </c>
      <c r="D130" s="706"/>
      <c r="E130" s="706"/>
      <c r="F130" s="706"/>
      <c r="G130" s="706"/>
      <c r="H130" s="706"/>
      <c r="I130" s="706"/>
      <c r="J130" s="706"/>
      <c r="K130" s="706"/>
      <c r="L130" s="710"/>
      <c r="M130" s="15"/>
    </row>
    <row r="131" spans="2:119" ht="21" customHeight="1">
      <c r="B131" s="699"/>
      <c r="C131" s="716" t="s">
        <v>308</v>
      </c>
      <c r="D131" s="716"/>
      <c r="E131" s="716"/>
      <c r="F131" s="716"/>
      <c r="G131" s="772" t="s">
        <v>255</v>
      </c>
      <c r="H131" s="772"/>
      <c r="I131" s="772"/>
      <c r="J131" s="772"/>
      <c r="K131" s="716" t="s">
        <v>1</v>
      </c>
      <c r="L131" s="696"/>
      <c r="M131" s="15"/>
    </row>
    <row r="132" spans="2:119" ht="21" customHeight="1">
      <c r="B132" s="707"/>
      <c r="C132" s="580">
        <v>2019</v>
      </c>
      <c r="D132" s="582" t="s">
        <v>40</v>
      </c>
      <c r="E132" s="580">
        <v>2020</v>
      </c>
      <c r="F132" s="582" t="s">
        <v>40</v>
      </c>
      <c r="G132" s="580">
        <v>2019</v>
      </c>
      <c r="H132" s="582" t="s">
        <v>40</v>
      </c>
      <c r="I132" s="580">
        <v>2020</v>
      </c>
      <c r="J132" s="582" t="s">
        <v>40</v>
      </c>
      <c r="K132" s="389" t="s">
        <v>224</v>
      </c>
      <c r="L132" s="393" t="s">
        <v>41</v>
      </c>
      <c r="M132" s="15"/>
    </row>
    <row r="133" spans="2:119" s="90" customFormat="1" ht="18" customHeight="1">
      <c r="B133" s="125" t="s">
        <v>42</v>
      </c>
      <c r="C133" s="114">
        <v>1585409.3</v>
      </c>
      <c r="D133" s="102">
        <v>100</v>
      </c>
      <c r="E133" s="114">
        <v>623368.00000000023</v>
      </c>
      <c r="F133" s="102">
        <v>100</v>
      </c>
      <c r="G133" s="101">
        <v>4132191.42</v>
      </c>
      <c r="H133" s="102">
        <v>100</v>
      </c>
      <c r="I133" s="101">
        <v>1763078.5830000006</v>
      </c>
      <c r="J133" s="237">
        <v>100</v>
      </c>
      <c r="K133" s="237">
        <v>-60.680942139042585</v>
      </c>
      <c r="L133" s="237">
        <v>-57.333085430974542</v>
      </c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</row>
    <row r="134" spans="2:119" ht="18" customHeight="1">
      <c r="B134" s="95" t="s">
        <v>43</v>
      </c>
      <c r="C134" s="115">
        <v>543.29999999999995</v>
      </c>
      <c r="D134" s="102" t="s">
        <v>230</v>
      </c>
      <c r="E134" s="115">
        <v>354.5</v>
      </c>
      <c r="F134" s="102">
        <v>5.6868495014181002E-2</v>
      </c>
      <c r="G134" s="103">
        <v>2126.27</v>
      </c>
      <c r="H134" s="102">
        <v>5.1456231909024194E-2</v>
      </c>
      <c r="I134" s="103">
        <v>1081.3800000000001</v>
      </c>
      <c r="J134" s="237">
        <v>6.1334759007732768E-2</v>
      </c>
      <c r="K134" s="237">
        <v>-34.750598196208351</v>
      </c>
      <c r="L134" s="237">
        <v>-49.141924590950346</v>
      </c>
      <c r="M134" s="15"/>
      <c r="DJ134" s="97"/>
      <c r="DK134" s="97"/>
      <c r="DN134" s="83"/>
      <c r="DO134" s="83"/>
    </row>
    <row r="135" spans="2:119" ht="18" customHeight="1">
      <c r="B135" s="95" t="s">
        <v>44</v>
      </c>
      <c r="C135" s="115">
        <v>1320540.1000000001</v>
      </c>
      <c r="D135" s="102">
        <v>83.293323686192593</v>
      </c>
      <c r="E135" s="115">
        <v>409065.20000000007</v>
      </c>
      <c r="F135" s="102">
        <v>65.6217836013398</v>
      </c>
      <c r="G135" s="103">
        <v>3300405.71</v>
      </c>
      <c r="H135" s="102">
        <v>79.870591038592295</v>
      </c>
      <c r="I135" s="103">
        <v>1069316.3799999999</v>
      </c>
      <c r="J135" s="237">
        <v>60.650522915460968</v>
      </c>
      <c r="K135" s="237">
        <v>-69.022886923312669</v>
      </c>
      <c r="L135" s="237">
        <v>-67.600456611741834</v>
      </c>
      <c r="M135" s="15"/>
      <c r="DJ135" s="97"/>
      <c r="DK135" s="97"/>
      <c r="DN135" s="83"/>
      <c r="DO135" s="83"/>
    </row>
    <row r="136" spans="2:119" ht="18" customHeight="1">
      <c r="B136" s="95" t="s">
        <v>45</v>
      </c>
      <c r="C136" s="116">
        <v>514</v>
      </c>
      <c r="D136" s="102" t="s">
        <v>230</v>
      </c>
      <c r="E136" s="116">
        <v>36.799999999999997</v>
      </c>
      <c r="F136" s="102" t="s">
        <v>230</v>
      </c>
      <c r="G136" s="103">
        <v>1596.28</v>
      </c>
      <c r="H136" s="102" t="s">
        <v>230</v>
      </c>
      <c r="I136" s="103">
        <v>159</v>
      </c>
      <c r="J136" s="237" t="s">
        <v>230</v>
      </c>
      <c r="K136" s="238">
        <v>-92.840466926070036</v>
      </c>
      <c r="L136" s="238">
        <v>-90.039341468915225</v>
      </c>
      <c r="M136" s="15"/>
      <c r="DJ136" s="97"/>
      <c r="DK136" s="97"/>
      <c r="DN136" s="83"/>
      <c r="DO136" s="83"/>
    </row>
    <row r="137" spans="2:119" ht="18" customHeight="1">
      <c r="B137" s="95" t="s">
        <v>46</v>
      </c>
      <c r="C137" s="103">
        <v>208.4</v>
      </c>
      <c r="D137" s="102" t="s">
        <v>230</v>
      </c>
      <c r="E137" s="103">
        <v>246</v>
      </c>
      <c r="F137" s="102" t="s">
        <v>230</v>
      </c>
      <c r="G137" s="103">
        <v>912.24</v>
      </c>
      <c r="H137" s="102" t="s">
        <v>230</v>
      </c>
      <c r="I137" s="103">
        <v>1173.95</v>
      </c>
      <c r="J137" s="237">
        <v>6.6585233994643778E-2</v>
      </c>
      <c r="K137" s="237">
        <v>18.042226487523983</v>
      </c>
      <c r="L137" s="237">
        <v>28.688722266070332</v>
      </c>
      <c r="M137" s="15"/>
      <c r="DJ137" s="97"/>
      <c r="DK137" s="97"/>
      <c r="DN137" s="83"/>
      <c r="DO137" s="83"/>
    </row>
    <row r="138" spans="2:119" ht="18" customHeight="1">
      <c r="B138" s="95" t="s">
        <v>47</v>
      </c>
      <c r="C138" s="116">
        <v>0</v>
      </c>
      <c r="D138" s="102">
        <v>0</v>
      </c>
      <c r="E138" s="116">
        <v>0</v>
      </c>
      <c r="F138" s="102">
        <v>0</v>
      </c>
      <c r="G138" s="103">
        <v>0</v>
      </c>
      <c r="H138" s="102">
        <v>0</v>
      </c>
      <c r="I138" s="103">
        <v>0</v>
      </c>
      <c r="J138" s="237">
        <v>0</v>
      </c>
      <c r="K138" s="237" t="s">
        <v>122</v>
      </c>
      <c r="L138" s="237" t="s">
        <v>122</v>
      </c>
      <c r="M138" s="15"/>
      <c r="DJ138" s="97"/>
      <c r="DK138" s="97"/>
      <c r="DN138" s="83"/>
      <c r="DO138" s="83"/>
    </row>
    <row r="139" spans="2:119" ht="18" customHeight="1">
      <c r="B139" s="95" t="s">
        <v>48</v>
      </c>
      <c r="C139" s="115">
        <v>38229.099999999962</v>
      </c>
      <c r="D139" s="102">
        <v>2.4113079190339026</v>
      </c>
      <c r="E139" s="115">
        <v>10194.10000000002</v>
      </c>
      <c r="F139" s="102">
        <v>1.6353261636786003</v>
      </c>
      <c r="G139" s="103">
        <v>30085.752100000002</v>
      </c>
      <c r="H139" s="102">
        <v>0.72808224600592197</v>
      </c>
      <c r="I139" s="103">
        <v>13499.52</v>
      </c>
      <c r="J139" s="237">
        <v>0.76567886027119847</v>
      </c>
      <c r="K139" s="237">
        <v>-73.334187830736269</v>
      </c>
      <c r="L139" s="237">
        <v>-55.129856966414351</v>
      </c>
      <c r="M139" s="15"/>
      <c r="DJ139" s="97"/>
      <c r="DK139" s="97"/>
      <c r="DN139" s="83"/>
      <c r="DO139" s="83"/>
    </row>
    <row r="140" spans="2:119" s="107" customFormat="1" ht="18" customHeight="1">
      <c r="B140" s="95" t="s">
        <v>49</v>
      </c>
      <c r="C140" s="116">
        <v>30.2</v>
      </c>
      <c r="D140" s="102" t="s">
        <v>230</v>
      </c>
      <c r="E140" s="116">
        <v>23</v>
      </c>
      <c r="F140" s="102" t="s">
        <v>230</v>
      </c>
      <c r="G140" s="103">
        <v>671.6</v>
      </c>
      <c r="H140" s="102" t="s">
        <v>230</v>
      </c>
      <c r="I140" s="103">
        <v>355.6</v>
      </c>
      <c r="J140" s="237" t="s">
        <v>230</v>
      </c>
      <c r="K140" s="237">
        <v>-23.841059602649008</v>
      </c>
      <c r="L140" s="238">
        <v>-47.051816557474687</v>
      </c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06"/>
      <c r="DK140" s="106"/>
      <c r="DL140" s="106"/>
      <c r="DM140" s="106"/>
    </row>
    <row r="141" spans="2:119" ht="18" customHeight="1">
      <c r="B141" s="95" t="s">
        <v>50</v>
      </c>
      <c r="C141" s="115">
        <v>11801.000000000002</v>
      </c>
      <c r="D141" s="102">
        <v>0.74435037059515174</v>
      </c>
      <c r="E141" s="115">
        <v>2822.9999999999982</v>
      </c>
      <c r="F141" s="102">
        <v>0.45286251459811816</v>
      </c>
      <c r="G141" s="103">
        <v>10238.450000000001</v>
      </c>
      <c r="H141" s="102">
        <v>0.24777288753965809</v>
      </c>
      <c r="I141" s="103">
        <v>7433.62</v>
      </c>
      <c r="J141" s="237">
        <v>0.42162726447230614</v>
      </c>
      <c r="K141" s="237">
        <v>-76.078298449283949</v>
      </c>
      <c r="L141" s="237">
        <v>-27.395064682642399</v>
      </c>
      <c r="M141" s="15"/>
      <c r="DJ141" s="97"/>
      <c r="DK141" s="97"/>
      <c r="DN141" s="83"/>
      <c r="DO141" s="83"/>
    </row>
    <row r="142" spans="2:119" ht="18" customHeight="1">
      <c r="B142" s="95" t="s">
        <v>51</v>
      </c>
      <c r="C142" s="115">
        <v>280.09999999999991</v>
      </c>
      <c r="D142" s="102" t="s">
        <v>230</v>
      </c>
      <c r="E142" s="115">
        <v>267.89999999999998</v>
      </c>
      <c r="F142" s="102" t="s">
        <v>230</v>
      </c>
      <c r="G142" s="103">
        <v>2202.63</v>
      </c>
      <c r="H142" s="102">
        <v>5.3304161790258979E-2</v>
      </c>
      <c r="I142" s="103">
        <v>2329.5</v>
      </c>
      <c r="J142" s="237">
        <v>0.13212683895440408</v>
      </c>
      <c r="K142" s="237">
        <v>-4.3555872902534931</v>
      </c>
      <c r="L142" s="237">
        <v>5.7599324443960098</v>
      </c>
      <c r="M142" s="15"/>
      <c r="DJ142" s="97"/>
      <c r="DK142" s="97"/>
      <c r="DN142" s="83"/>
      <c r="DO142" s="83"/>
    </row>
    <row r="143" spans="2:119" ht="18" customHeight="1">
      <c r="B143" s="95" t="s">
        <v>52</v>
      </c>
      <c r="C143" s="115">
        <v>67.399999999999991</v>
      </c>
      <c r="D143" s="102" t="s">
        <v>230</v>
      </c>
      <c r="E143" s="115">
        <v>62</v>
      </c>
      <c r="F143" s="102" t="s">
        <v>230</v>
      </c>
      <c r="G143" s="103">
        <v>513.69000000000005</v>
      </c>
      <c r="H143" s="102" t="s">
        <v>230</v>
      </c>
      <c r="I143" s="103">
        <v>448.09</v>
      </c>
      <c r="J143" s="237" t="s">
        <v>230</v>
      </c>
      <c r="K143" s="237">
        <v>-8.0118694362017902</v>
      </c>
      <c r="L143" s="237">
        <v>-12.770347875177645</v>
      </c>
      <c r="M143" s="15"/>
      <c r="DJ143" s="97"/>
      <c r="DK143" s="97"/>
      <c r="DN143" s="83"/>
      <c r="DO143" s="83"/>
    </row>
    <row r="144" spans="2:119" ht="18" customHeight="1">
      <c r="B144" s="95" t="s">
        <v>110</v>
      </c>
      <c r="C144" s="115">
        <v>178432.50000000003</v>
      </c>
      <c r="D144" s="102">
        <v>11.254664647167139</v>
      </c>
      <c r="E144" s="115">
        <v>173794.5</v>
      </c>
      <c r="F144" s="102">
        <v>27.879920047227309</v>
      </c>
      <c r="G144" s="103">
        <v>603062.32999999996</v>
      </c>
      <c r="H144" s="102">
        <v>14.594249605213108</v>
      </c>
      <c r="I144" s="103">
        <v>516257.7</v>
      </c>
      <c r="J144" s="237">
        <v>29.281604630552071</v>
      </c>
      <c r="K144" s="237">
        <v>-2.5993022571560664</v>
      </c>
      <c r="L144" s="237">
        <v>-14.393973173552387</v>
      </c>
      <c r="M144" s="15"/>
      <c r="DJ144" s="97"/>
      <c r="DK144" s="97"/>
      <c r="DN144" s="83"/>
      <c r="DO144" s="83"/>
    </row>
    <row r="145" spans="2:119" ht="18" customHeight="1">
      <c r="B145" s="95" t="s">
        <v>53</v>
      </c>
      <c r="C145" s="115">
        <v>15092.8</v>
      </c>
      <c r="D145" s="102">
        <v>0.95198129593411607</v>
      </c>
      <c r="E145" s="115">
        <v>3361.5</v>
      </c>
      <c r="F145" s="102">
        <v>0.53924808459850349</v>
      </c>
      <c r="G145" s="103">
        <v>85568.08</v>
      </c>
      <c r="H145" s="102">
        <v>2.0707675734925175</v>
      </c>
      <c r="I145" s="103">
        <v>21992.95</v>
      </c>
      <c r="J145" s="237">
        <v>1.2474174555837136</v>
      </c>
      <c r="K145" s="237">
        <v>-77.727790734654931</v>
      </c>
      <c r="L145" s="237">
        <v>-74.29771709263548</v>
      </c>
      <c r="M145" s="15"/>
      <c r="DJ145" s="97"/>
      <c r="DK145" s="97"/>
      <c r="DN145" s="83"/>
      <c r="DO145" s="83"/>
    </row>
    <row r="146" spans="2:119" ht="18" customHeight="1">
      <c r="B146" s="95" t="s">
        <v>75</v>
      </c>
      <c r="C146" s="103">
        <v>77.599999999999994</v>
      </c>
      <c r="D146" s="102" t="s">
        <v>230</v>
      </c>
      <c r="E146" s="103">
        <v>173.8</v>
      </c>
      <c r="F146" s="102" t="s">
        <v>230</v>
      </c>
      <c r="G146" s="103">
        <v>317.61</v>
      </c>
      <c r="H146" s="102" t="s">
        <v>230</v>
      </c>
      <c r="I146" s="103">
        <v>718.97</v>
      </c>
      <c r="J146" s="237" t="s">
        <v>230</v>
      </c>
      <c r="K146" s="237">
        <v>123.9690721649485</v>
      </c>
      <c r="L146" s="237">
        <v>126.36881710273605</v>
      </c>
      <c r="M146" s="15"/>
      <c r="DJ146" s="97"/>
      <c r="DK146" s="97"/>
      <c r="DN146" s="83"/>
      <c r="DO146" s="83"/>
    </row>
    <row r="147" spans="2:119" ht="18" customHeight="1">
      <c r="B147" s="126" t="s">
        <v>54</v>
      </c>
      <c r="C147" s="108">
        <v>19592.800000000047</v>
      </c>
      <c r="D147" s="109">
        <v>1.2358196712987646</v>
      </c>
      <c r="E147" s="108">
        <v>22965.70000000007</v>
      </c>
      <c r="F147" s="109">
        <v>3.6841320054927524</v>
      </c>
      <c r="G147" s="108">
        <v>94490.777899999637</v>
      </c>
      <c r="H147" s="109">
        <v>2.2866989521022636</v>
      </c>
      <c r="I147" s="123">
        <v>128311.92300000065</v>
      </c>
      <c r="J147" s="237">
        <v>7.2777200198115395</v>
      </c>
      <c r="K147" s="237">
        <v>17.214997345963834</v>
      </c>
      <c r="L147" s="237">
        <v>35.793064520849917</v>
      </c>
      <c r="M147" s="15"/>
      <c r="DJ147" s="97"/>
      <c r="DK147" s="97"/>
      <c r="DN147" s="83"/>
      <c r="DO147" s="83"/>
    </row>
    <row r="148" spans="2:119" ht="3" customHeight="1">
      <c r="B148" s="405"/>
      <c r="C148" s="456"/>
      <c r="D148" s="457"/>
      <c r="E148" s="456"/>
      <c r="F148" s="457"/>
      <c r="G148" s="456"/>
      <c r="H148" s="457"/>
      <c r="I148" s="458"/>
      <c r="J148" s="459"/>
      <c r="K148" s="459"/>
      <c r="L148" s="459"/>
      <c r="M148" s="15"/>
      <c r="DJ148" s="97"/>
      <c r="DK148" s="97"/>
      <c r="DN148" s="83"/>
      <c r="DO148" s="83"/>
    </row>
    <row r="149" spans="2:119" ht="24" customHeight="1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104"/>
    </row>
    <row r="150" spans="2:119" ht="12.75" customHeight="1">
      <c r="B150" s="27" t="s">
        <v>232</v>
      </c>
      <c r="C150" s="108"/>
      <c r="D150" s="109"/>
      <c r="E150" s="108"/>
      <c r="F150" s="109"/>
      <c r="G150" s="108"/>
      <c r="H150" s="109"/>
      <c r="I150" s="108"/>
      <c r="J150" s="109"/>
      <c r="K150" s="110"/>
      <c r="L150" s="110"/>
      <c r="M150" s="104"/>
    </row>
    <row r="151" spans="2:119" ht="21" customHeight="1">
      <c r="B151" s="705" t="s">
        <v>39</v>
      </c>
      <c r="C151" s="706" t="s">
        <v>9</v>
      </c>
      <c r="D151" s="706"/>
      <c r="E151" s="706"/>
      <c r="F151" s="706"/>
      <c r="G151" s="706"/>
      <c r="H151" s="706"/>
      <c r="I151" s="706"/>
      <c r="J151" s="706"/>
      <c r="K151" s="706"/>
      <c r="L151" s="710"/>
      <c r="M151" s="15"/>
    </row>
    <row r="152" spans="2:119" ht="21" customHeight="1">
      <c r="B152" s="699"/>
      <c r="C152" s="716" t="s">
        <v>308</v>
      </c>
      <c r="D152" s="716"/>
      <c r="E152" s="716"/>
      <c r="F152" s="716"/>
      <c r="G152" s="772" t="s">
        <v>255</v>
      </c>
      <c r="H152" s="772"/>
      <c r="I152" s="772"/>
      <c r="J152" s="772"/>
      <c r="K152" s="716" t="s">
        <v>1</v>
      </c>
      <c r="L152" s="696"/>
      <c r="M152" s="15"/>
    </row>
    <row r="153" spans="2:119" ht="21" customHeight="1">
      <c r="B153" s="707"/>
      <c r="C153" s="580">
        <v>2019</v>
      </c>
      <c r="D153" s="582" t="s">
        <v>40</v>
      </c>
      <c r="E153" s="580">
        <v>2020</v>
      </c>
      <c r="F153" s="582" t="s">
        <v>40</v>
      </c>
      <c r="G153" s="580">
        <v>2019</v>
      </c>
      <c r="H153" s="582" t="s">
        <v>40</v>
      </c>
      <c r="I153" s="580">
        <v>2020</v>
      </c>
      <c r="J153" s="582" t="s">
        <v>40</v>
      </c>
      <c r="K153" s="389" t="s">
        <v>224</v>
      </c>
      <c r="L153" s="393" t="s">
        <v>41</v>
      </c>
      <c r="M153" s="15"/>
    </row>
    <row r="154" spans="2:119" s="90" customFormat="1" ht="18" customHeight="1">
      <c r="B154" s="125" t="s">
        <v>42</v>
      </c>
      <c r="C154" s="114">
        <v>920811.6</v>
      </c>
      <c r="D154" s="102">
        <v>100</v>
      </c>
      <c r="E154" s="114">
        <v>469834.37</v>
      </c>
      <c r="F154" s="102">
        <v>100</v>
      </c>
      <c r="G154" s="114">
        <v>2329433.65</v>
      </c>
      <c r="H154" s="102">
        <v>100</v>
      </c>
      <c r="I154" s="114">
        <v>1378855.46</v>
      </c>
      <c r="J154" s="237">
        <v>100</v>
      </c>
      <c r="K154" s="237">
        <v>-48.976058729060327</v>
      </c>
      <c r="L154" s="237">
        <v>-40.80726617819743</v>
      </c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</row>
    <row r="155" spans="2:119" ht="18" customHeight="1">
      <c r="B155" s="95" t="s">
        <v>43</v>
      </c>
      <c r="C155" s="115">
        <v>269</v>
      </c>
      <c r="D155" s="102" t="s">
        <v>230</v>
      </c>
      <c r="E155" s="115">
        <v>618.20000000000005</v>
      </c>
      <c r="F155" s="102">
        <v>0.13157828364067958</v>
      </c>
      <c r="G155" s="115">
        <v>1036.53</v>
      </c>
      <c r="H155" s="102" t="s">
        <v>230</v>
      </c>
      <c r="I155" s="103">
        <v>2314.4899999999998</v>
      </c>
      <c r="J155" s="237">
        <v>0.16785588244325478</v>
      </c>
      <c r="K155" s="237">
        <v>129.81412639405207</v>
      </c>
      <c r="L155" s="237">
        <v>123.29213819185165</v>
      </c>
      <c r="M155" s="15"/>
      <c r="DH155" s="97"/>
      <c r="DI155" s="97"/>
      <c r="DJ155" s="97"/>
      <c r="DK155" s="97"/>
      <c r="DL155" s="83"/>
      <c r="DM155" s="83"/>
      <c r="DN155" s="83"/>
      <c r="DO155" s="83"/>
    </row>
    <row r="156" spans="2:119" ht="18" customHeight="1">
      <c r="B156" s="95" t="s">
        <v>44</v>
      </c>
      <c r="C156" s="115">
        <v>635673.30000000005</v>
      </c>
      <c r="D156" s="102">
        <v>69.034023898048204</v>
      </c>
      <c r="E156" s="115">
        <v>246857.99999999997</v>
      </c>
      <c r="F156" s="102">
        <v>52.541494569671428</v>
      </c>
      <c r="G156" s="115">
        <v>1442663.15</v>
      </c>
      <c r="H156" s="102">
        <v>61.93192710167984</v>
      </c>
      <c r="I156" s="103">
        <v>657295.05999999994</v>
      </c>
      <c r="J156" s="237">
        <v>47.669612883137148</v>
      </c>
      <c r="K156" s="237">
        <v>-61.1659007858282</v>
      </c>
      <c r="L156" s="237">
        <v>-54.438771101902752</v>
      </c>
      <c r="M156" s="15"/>
      <c r="DH156" s="97"/>
      <c r="DI156" s="97"/>
      <c r="DJ156" s="97"/>
      <c r="DK156" s="97"/>
      <c r="DL156" s="83"/>
      <c r="DM156" s="83"/>
      <c r="DN156" s="83"/>
      <c r="DO156" s="83"/>
    </row>
    <row r="157" spans="2:119" ht="18" customHeight="1">
      <c r="B157" s="95" t="s">
        <v>45</v>
      </c>
      <c r="C157" s="116">
        <v>31.9</v>
      </c>
      <c r="D157" s="102" t="s">
        <v>230</v>
      </c>
      <c r="E157" s="115">
        <v>552.20000000000005</v>
      </c>
      <c r="F157" s="102">
        <v>0.11753078004914798</v>
      </c>
      <c r="G157" s="115">
        <v>101.7</v>
      </c>
      <c r="H157" s="102" t="s">
        <v>230</v>
      </c>
      <c r="I157" s="103">
        <v>1377.03</v>
      </c>
      <c r="J157" s="237">
        <v>9.9867610489064604E-2</v>
      </c>
      <c r="K157" s="658">
        <v>1631.0344827586209</v>
      </c>
      <c r="L157" s="658">
        <v>1254.0117994100294</v>
      </c>
      <c r="M157" s="15"/>
      <c r="DH157" s="97"/>
      <c r="DI157" s="97"/>
      <c r="DJ157" s="97"/>
      <c r="DK157" s="97"/>
      <c r="DL157" s="83"/>
      <c r="DM157" s="83"/>
      <c r="DN157" s="83"/>
      <c r="DO157" s="83"/>
    </row>
    <row r="158" spans="2:119" ht="18" customHeight="1">
      <c r="B158" s="95" t="s">
        <v>46</v>
      </c>
      <c r="C158" s="103">
        <v>134.80000000000001</v>
      </c>
      <c r="D158" s="102" t="s">
        <v>230</v>
      </c>
      <c r="E158" s="115">
        <v>200</v>
      </c>
      <c r="F158" s="102" t="s">
        <v>230</v>
      </c>
      <c r="G158" s="115">
        <v>603.45000000000005</v>
      </c>
      <c r="H158" s="102" t="s">
        <v>230</v>
      </c>
      <c r="I158" s="103">
        <v>1079.82</v>
      </c>
      <c r="J158" s="237">
        <v>7.8312776888159116E-2</v>
      </c>
      <c r="K158" s="237">
        <v>48.367952522255187</v>
      </c>
      <c r="L158" s="237">
        <v>78.941088739746434</v>
      </c>
      <c r="M158" s="15"/>
      <c r="DH158" s="97"/>
      <c r="DI158" s="97"/>
      <c r="DJ158" s="97"/>
      <c r="DK158" s="97"/>
      <c r="DL158" s="83"/>
      <c r="DM158" s="83"/>
      <c r="DN158" s="83"/>
      <c r="DO158" s="83"/>
    </row>
    <row r="159" spans="2:119" ht="18" customHeight="1">
      <c r="B159" s="95" t="s">
        <v>47</v>
      </c>
      <c r="C159" s="116">
        <v>0</v>
      </c>
      <c r="D159" s="102">
        <v>0</v>
      </c>
      <c r="E159" s="115">
        <v>30</v>
      </c>
      <c r="F159" s="102" t="s">
        <v>230</v>
      </c>
      <c r="G159" s="115">
        <v>0</v>
      </c>
      <c r="H159" s="102">
        <v>0</v>
      </c>
      <c r="I159" s="103">
        <v>35.39</v>
      </c>
      <c r="J159" s="237" t="s">
        <v>230</v>
      </c>
      <c r="K159" s="237" t="s">
        <v>122</v>
      </c>
      <c r="L159" s="237" t="s">
        <v>122</v>
      </c>
      <c r="M159" s="15"/>
      <c r="DH159" s="97"/>
      <c r="DI159" s="97"/>
      <c r="DJ159" s="97"/>
      <c r="DK159" s="97"/>
      <c r="DL159" s="83"/>
      <c r="DM159" s="83"/>
      <c r="DN159" s="83"/>
      <c r="DO159" s="83"/>
    </row>
    <row r="160" spans="2:119" ht="18" customHeight="1">
      <c r="B160" s="95" t="s">
        <v>48</v>
      </c>
      <c r="C160" s="115">
        <v>22997.600000000079</v>
      </c>
      <c r="D160" s="102">
        <v>2.4975358694438774</v>
      </c>
      <c r="E160" s="115">
        <v>8852.3999999999978</v>
      </c>
      <c r="F160" s="102">
        <v>1.8841533453587054</v>
      </c>
      <c r="G160" s="115">
        <v>19341.194</v>
      </c>
      <c r="H160" s="102">
        <v>0.83029598202979515</v>
      </c>
      <c r="I160" s="103">
        <v>14240.86</v>
      </c>
      <c r="J160" s="237">
        <v>1.0328029596372632</v>
      </c>
      <c r="K160" s="237">
        <v>-61.507287716979164</v>
      </c>
      <c r="L160" s="237">
        <v>-26.370316124226868</v>
      </c>
      <c r="M160" s="15"/>
      <c r="DH160" s="97"/>
      <c r="DI160" s="97"/>
      <c r="DJ160" s="97"/>
      <c r="DK160" s="97"/>
      <c r="DL160" s="83"/>
      <c r="DM160" s="83"/>
      <c r="DN160" s="83"/>
      <c r="DO160" s="83"/>
    </row>
    <row r="161" spans="2:119" s="107" customFormat="1" ht="18" customHeight="1">
      <c r="B161" s="95" t="s">
        <v>49</v>
      </c>
      <c r="C161" s="103">
        <v>15.3</v>
      </c>
      <c r="D161" s="102" t="s">
        <v>230</v>
      </c>
      <c r="E161" s="115">
        <v>0</v>
      </c>
      <c r="F161" s="102">
        <v>0</v>
      </c>
      <c r="G161" s="115">
        <v>306</v>
      </c>
      <c r="H161" s="102" t="s">
        <v>230</v>
      </c>
      <c r="I161" s="103">
        <v>0</v>
      </c>
      <c r="J161" s="237">
        <v>0</v>
      </c>
      <c r="K161" s="237">
        <v>-100</v>
      </c>
      <c r="L161" s="237">
        <v>-100</v>
      </c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06"/>
      <c r="DI161" s="106"/>
      <c r="DJ161" s="106"/>
      <c r="DK161" s="106"/>
    </row>
    <row r="162" spans="2:119" ht="18" customHeight="1">
      <c r="B162" s="95" t="s">
        <v>50</v>
      </c>
      <c r="C162" s="115">
        <v>8480.8000000000029</v>
      </c>
      <c r="D162" s="102">
        <v>0.92101359279140294</v>
      </c>
      <c r="E162" s="115">
        <v>9076.4</v>
      </c>
      <c r="F162" s="102">
        <v>1.9318297211845101</v>
      </c>
      <c r="G162" s="115">
        <v>11723.41</v>
      </c>
      <c r="H162" s="102">
        <v>0.50327297366894319</v>
      </c>
      <c r="I162" s="103">
        <v>18874.57</v>
      </c>
      <c r="J162" s="237">
        <v>1.3688577626548326</v>
      </c>
      <c r="K162" s="237">
        <v>7.0229223658145434</v>
      </c>
      <c r="L162" s="237">
        <v>60.99897555404101</v>
      </c>
      <c r="M162" s="15"/>
      <c r="DH162" s="97"/>
      <c r="DI162" s="97"/>
      <c r="DJ162" s="97"/>
      <c r="DK162" s="97"/>
      <c r="DL162" s="83"/>
      <c r="DM162" s="83"/>
      <c r="DN162" s="83"/>
      <c r="DO162" s="83"/>
    </row>
    <row r="163" spans="2:119" ht="18" customHeight="1">
      <c r="B163" s="95" t="s">
        <v>51</v>
      </c>
      <c r="C163" s="115">
        <v>100.19999999999999</v>
      </c>
      <c r="D163" s="102" t="s">
        <v>230</v>
      </c>
      <c r="E163" s="115">
        <v>223.8</v>
      </c>
      <c r="F163" s="102" t="s">
        <v>230</v>
      </c>
      <c r="G163" s="115">
        <v>814.3</v>
      </c>
      <c r="H163" s="102" t="s">
        <v>230</v>
      </c>
      <c r="I163" s="103">
        <v>2020.26</v>
      </c>
      <c r="J163" s="237">
        <v>0.14651717011730875</v>
      </c>
      <c r="K163" s="237">
        <v>123.35329341317367</v>
      </c>
      <c r="L163" s="237">
        <v>148.09775267100579</v>
      </c>
      <c r="M163" s="15"/>
      <c r="DH163" s="97"/>
      <c r="DI163" s="97"/>
      <c r="DJ163" s="97"/>
      <c r="DK163" s="97"/>
      <c r="DL163" s="83"/>
      <c r="DM163" s="83"/>
      <c r="DN163" s="83"/>
      <c r="DO163" s="83"/>
    </row>
    <row r="164" spans="2:119" ht="18" customHeight="1">
      <c r="B164" s="95" t="s">
        <v>52</v>
      </c>
      <c r="C164" s="115">
        <v>73.8</v>
      </c>
      <c r="D164" s="102" t="s">
        <v>230</v>
      </c>
      <c r="E164" s="115">
        <v>23</v>
      </c>
      <c r="F164" s="102" t="s">
        <v>230</v>
      </c>
      <c r="G164" s="115">
        <v>697.36</v>
      </c>
      <c r="H164" s="102" t="s">
        <v>230</v>
      </c>
      <c r="I164" s="103">
        <v>198.79</v>
      </c>
      <c r="J164" s="237" t="s">
        <v>230</v>
      </c>
      <c r="K164" s="237">
        <v>-68.834688346883468</v>
      </c>
      <c r="L164" s="237">
        <v>-71.493919926580247</v>
      </c>
      <c r="M164" s="15"/>
      <c r="DH164" s="97"/>
      <c r="DI164" s="97"/>
      <c r="DJ164" s="97"/>
      <c r="DK164" s="97"/>
      <c r="DL164" s="83"/>
      <c r="DM164" s="83"/>
      <c r="DN164" s="83"/>
      <c r="DO164" s="83"/>
    </row>
    <row r="165" spans="2:119" ht="18" customHeight="1">
      <c r="B165" s="95" t="s">
        <v>110</v>
      </c>
      <c r="C165" s="115">
        <v>228251.39999999976</v>
      </c>
      <c r="D165" s="102">
        <v>24.788067396196979</v>
      </c>
      <c r="E165" s="115">
        <v>174113.90000000011</v>
      </c>
      <c r="F165" s="102">
        <v>37.058570236145158</v>
      </c>
      <c r="G165" s="115">
        <v>731637.37</v>
      </c>
      <c r="H165" s="102">
        <v>31.408379886673316</v>
      </c>
      <c r="I165" s="103">
        <v>517957.94</v>
      </c>
      <c r="J165" s="237">
        <v>37.564339049721717</v>
      </c>
      <c r="K165" s="237">
        <v>-23.718364925691581</v>
      </c>
      <c r="L165" s="237">
        <v>-29.205647327719198</v>
      </c>
      <c r="M165" s="15"/>
      <c r="DH165" s="97"/>
      <c r="DI165" s="97"/>
      <c r="DJ165" s="97"/>
      <c r="DK165" s="97"/>
      <c r="DL165" s="83"/>
      <c r="DM165" s="83"/>
      <c r="DN165" s="83"/>
      <c r="DO165" s="83"/>
    </row>
    <row r="166" spans="2:119" ht="18" customHeight="1">
      <c r="B166" s="95" t="s">
        <v>53</v>
      </c>
      <c r="C166" s="115">
        <v>4390.1000000000004</v>
      </c>
      <c r="D166" s="102">
        <v>0.47676419367436301</v>
      </c>
      <c r="E166" s="115">
        <v>2395.1999999999998</v>
      </c>
      <c r="F166" s="102">
        <v>0.50979667579449328</v>
      </c>
      <c r="G166" s="115">
        <v>29036.79</v>
      </c>
      <c r="H166" s="102">
        <v>1.2465171523558958</v>
      </c>
      <c r="I166" s="103">
        <v>19533.439999999999</v>
      </c>
      <c r="J166" s="237">
        <v>1.4166415963570249</v>
      </c>
      <c r="K166" s="237">
        <v>-45.440878339901147</v>
      </c>
      <c r="L166" s="237">
        <v>-32.728652168507608</v>
      </c>
      <c r="M166" s="15"/>
      <c r="DH166" s="97"/>
      <c r="DI166" s="97"/>
      <c r="DJ166" s="97"/>
      <c r="DK166" s="97"/>
      <c r="DL166" s="83"/>
      <c r="DM166" s="83"/>
      <c r="DN166" s="83"/>
      <c r="DO166" s="83"/>
    </row>
    <row r="167" spans="2:119" ht="18" customHeight="1">
      <c r="B167" s="95" t="s">
        <v>75</v>
      </c>
      <c r="C167" s="116">
        <v>15.2</v>
      </c>
      <c r="D167" s="102" t="s">
        <v>230</v>
      </c>
      <c r="E167" s="115">
        <v>198.4</v>
      </c>
      <c r="F167" s="102" t="s">
        <v>230</v>
      </c>
      <c r="G167" s="115">
        <v>57.68</v>
      </c>
      <c r="H167" s="102" t="s">
        <v>230</v>
      </c>
      <c r="I167" s="103">
        <v>836.57</v>
      </c>
      <c r="J167" s="237">
        <v>6.0671333890210663E-2</v>
      </c>
      <c r="K167" s="658">
        <v>1205.2631578947371</v>
      </c>
      <c r="L167" s="658">
        <v>1350.3640776699031</v>
      </c>
      <c r="M167" s="15"/>
      <c r="DH167" s="97"/>
      <c r="DI167" s="97"/>
      <c r="DJ167" s="97"/>
      <c r="DK167" s="97"/>
      <c r="DL167" s="83"/>
      <c r="DM167" s="83"/>
      <c r="DN167" s="83"/>
      <c r="DO167" s="83"/>
    </row>
    <row r="168" spans="2:119" ht="18" customHeight="1">
      <c r="B168" s="126" t="s">
        <v>54</v>
      </c>
      <c r="C168" s="108">
        <v>20378.199999999953</v>
      </c>
      <c r="D168" s="109">
        <v>2.2130694270141635</v>
      </c>
      <c r="E168" s="108">
        <v>26692.869999999821</v>
      </c>
      <c r="F168" s="109">
        <v>5.6813361695952169</v>
      </c>
      <c r="G168" s="108">
        <v>91414.716000000015</v>
      </c>
      <c r="H168" s="109">
        <v>3.9243322513178267</v>
      </c>
      <c r="I168" s="123">
        <v>143091.24</v>
      </c>
      <c r="J168" s="237">
        <v>10.377537323600256</v>
      </c>
      <c r="K168" s="237">
        <v>30.987378669362343</v>
      </c>
      <c r="L168" s="237">
        <v>56.529764857553118</v>
      </c>
      <c r="M168" s="15"/>
      <c r="DH168" s="97"/>
      <c r="DI168" s="97"/>
      <c r="DJ168" s="97"/>
      <c r="DK168" s="97"/>
      <c r="DL168" s="83"/>
      <c r="DM168" s="83"/>
      <c r="DN168" s="83"/>
      <c r="DO168" s="83"/>
    </row>
    <row r="169" spans="2:119" ht="3" customHeight="1">
      <c r="B169" s="405"/>
      <c r="C169" s="456"/>
      <c r="D169" s="457"/>
      <c r="E169" s="456"/>
      <c r="F169" s="457"/>
      <c r="G169" s="456"/>
      <c r="H169" s="457"/>
      <c r="I169" s="458"/>
      <c r="J169" s="459"/>
      <c r="K169" s="459"/>
      <c r="L169" s="459"/>
      <c r="M169" s="15"/>
      <c r="DH169" s="97"/>
      <c r="DI169" s="97"/>
      <c r="DJ169" s="97"/>
      <c r="DK169" s="97"/>
      <c r="DL169" s="83"/>
      <c r="DM169" s="83"/>
      <c r="DN169" s="83"/>
      <c r="DO169" s="83"/>
    </row>
    <row r="170" spans="2:119" ht="24" customHeight="1">
      <c r="B170" s="26"/>
      <c r="C170" s="108"/>
      <c r="D170" s="109"/>
      <c r="E170" s="108"/>
      <c r="F170" s="109"/>
      <c r="G170" s="108"/>
      <c r="H170" s="109"/>
      <c r="I170" s="123"/>
      <c r="J170" s="237"/>
      <c r="K170" s="237"/>
      <c r="L170" s="237"/>
      <c r="M170" s="96"/>
    </row>
    <row r="171" spans="2:119" ht="12.75" customHeight="1">
      <c r="B171" s="27" t="s">
        <v>232</v>
      </c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15"/>
    </row>
    <row r="172" spans="2:119" ht="21" customHeight="1">
      <c r="B172" s="705" t="s">
        <v>39</v>
      </c>
      <c r="C172" s="706" t="s">
        <v>10</v>
      </c>
      <c r="D172" s="706"/>
      <c r="E172" s="706"/>
      <c r="F172" s="706"/>
      <c r="G172" s="706"/>
      <c r="H172" s="706"/>
      <c r="I172" s="706"/>
      <c r="J172" s="706"/>
      <c r="K172" s="706"/>
      <c r="L172" s="710"/>
      <c r="M172" s="15"/>
    </row>
    <row r="173" spans="2:119" ht="21" customHeight="1">
      <c r="B173" s="699"/>
      <c r="C173" s="716" t="s">
        <v>308</v>
      </c>
      <c r="D173" s="716"/>
      <c r="E173" s="716"/>
      <c r="F173" s="716"/>
      <c r="G173" s="772" t="s">
        <v>255</v>
      </c>
      <c r="H173" s="772"/>
      <c r="I173" s="772"/>
      <c r="J173" s="772"/>
      <c r="K173" s="716" t="s">
        <v>1</v>
      </c>
      <c r="L173" s="696"/>
      <c r="M173" s="15"/>
    </row>
    <row r="174" spans="2:119" ht="21" customHeight="1">
      <c r="B174" s="707"/>
      <c r="C174" s="580">
        <v>2019</v>
      </c>
      <c r="D174" s="582" t="s">
        <v>40</v>
      </c>
      <c r="E174" s="580">
        <v>2020</v>
      </c>
      <c r="F174" s="582" t="s">
        <v>40</v>
      </c>
      <c r="G174" s="580">
        <v>2019</v>
      </c>
      <c r="H174" s="582" t="s">
        <v>40</v>
      </c>
      <c r="I174" s="580">
        <v>2020</v>
      </c>
      <c r="J174" s="582" t="s">
        <v>40</v>
      </c>
      <c r="K174" s="389" t="s">
        <v>224</v>
      </c>
      <c r="L174" s="393" t="s">
        <v>41</v>
      </c>
      <c r="M174" s="15"/>
    </row>
    <row r="175" spans="2:119" s="90" customFormat="1" ht="18" customHeight="1">
      <c r="B175" s="125" t="s">
        <v>42</v>
      </c>
      <c r="C175" s="114">
        <v>540038.1</v>
      </c>
      <c r="D175" s="102">
        <v>100</v>
      </c>
      <c r="E175" s="114">
        <v>404453.90000000014</v>
      </c>
      <c r="F175" s="102">
        <v>100</v>
      </c>
      <c r="G175" s="101">
        <v>1283530.4099999999</v>
      </c>
      <c r="H175" s="102">
        <v>100</v>
      </c>
      <c r="I175" s="114">
        <v>1279269.6499999992</v>
      </c>
      <c r="J175" s="102">
        <v>100</v>
      </c>
      <c r="K175" s="237">
        <v>-25.106413788212343</v>
      </c>
      <c r="L175" s="237">
        <v>-0.33195629544920946</v>
      </c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</row>
    <row r="176" spans="2:119" ht="18" customHeight="1">
      <c r="B176" s="95" t="s">
        <v>43</v>
      </c>
      <c r="C176" s="115">
        <v>732.6</v>
      </c>
      <c r="D176" s="102">
        <v>0.13565709530494238</v>
      </c>
      <c r="E176" s="115">
        <v>745</v>
      </c>
      <c r="F176" s="102">
        <v>0.18419899029283676</v>
      </c>
      <c r="G176" s="103">
        <v>2992.9</v>
      </c>
      <c r="H176" s="102">
        <v>0.23317717887182746</v>
      </c>
      <c r="I176" s="115">
        <v>3132.3</v>
      </c>
      <c r="J176" s="102">
        <v>0.24485064583530158</v>
      </c>
      <c r="K176" s="238">
        <v>1.6926016926016807</v>
      </c>
      <c r="L176" s="238">
        <v>4.6576898660162458</v>
      </c>
      <c r="M176" s="15"/>
      <c r="DJ176" s="97"/>
      <c r="DK176" s="97"/>
      <c r="DN176" s="83"/>
      <c r="DO176" s="83"/>
    </row>
    <row r="177" spans="2:119" ht="18" customHeight="1">
      <c r="B177" s="95" t="s">
        <v>44</v>
      </c>
      <c r="C177" s="115">
        <v>300319.49999999994</v>
      </c>
      <c r="D177" s="102">
        <v>55.610798571434117</v>
      </c>
      <c r="E177" s="115">
        <v>220232.6</v>
      </c>
      <c r="F177" s="102">
        <v>54.45184234841102</v>
      </c>
      <c r="G177" s="103">
        <v>564721.56999999995</v>
      </c>
      <c r="H177" s="102">
        <v>43.99752164812363</v>
      </c>
      <c r="I177" s="115">
        <v>711863.22</v>
      </c>
      <c r="J177" s="102">
        <v>55.646064924623239</v>
      </c>
      <c r="K177" s="237">
        <v>-26.667232730475376</v>
      </c>
      <c r="L177" s="237">
        <v>26.055610023891962</v>
      </c>
      <c r="M177" s="15"/>
      <c r="DJ177" s="97"/>
      <c r="DK177" s="97"/>
      <c r="DN177" s="83"/>
      <c r="DO177" s="83"/>
    </row>
    <row r="178" spans="2:119" ht="18" customHeight="1">
      <c r="B178" s="95" t="s">
        <v>45</v>
      </c>
      <c r="C178" s="115">
        <v>89.3</v>
      </c>
      <c r="D178" s="102" t="s">
        <v>230</v>
      </c>
      <c r="E178" s="115">
        <v>701.4</v>
      </c>
      <c r="F178" s="102">
        <v>0.17341902253878619</v>
      </c>
      <c r="G178" s="103">
        <v>235.92</v>
      </c>
      <c r="H178" s="102" t="s">
        <v>230</v>
      </c>
      <c r="I178" s="115">
        <v>1848.35</v>
      </c>
      <c r="J178" s="102">
        <v>0.14448478473635337</v>
      </c>
      <c r="K178" s="238">
        <v>685.44232922732363</v>
      </c>
      <c r="L178" s="238">
        <v>683.46473380807049</v>
      </c>
      <c r="M178" s="15"/>
      <c r="DJ178" s="97"/>
      <c r="DK178" s="97"/>
      <c r="DN178" s="83"/>
      <c r="DO178" s="83"/>
    </row>
    <row r="179" spans="2:119" ht="18" customHeight="1">
      <c r="B179" s="95" t="s">
        <v>46</v>
      </c>
      <c r="C179" s="103">
        <v>94</v>
      </c>
      <c r="D179" s="102" t="s">
        <v>230</v>
      </c>
      <c r="E179" s="115">
        <v>222</v>
      </c>
      <c r="F179" s="102">
        <v>5.4888826637596998E-2</v>
      </c>
      <c r="G179" s="103">
        <v>287.27999999999997</v>
      </c>
      <c r="H179" s="102" t="s">
        <v>230</v>
      </c>
      <c r="I179" s="115">
        <v>1220.79</v>
      </c>
      <c r="J179" s="102">
        <v>9.5428669006569544E-2</v>
      </c>
      <c r="K179" s="237">
        <v>136.17021276595747</v>
      </c>
      <c r="L179" s="237">
        <v>324.94778613199674</v>
      </c>
      <c r="M179" s="15"/>
      <c r="DJ179" s="97"/>
      <c r="DK179" s="97"/>
      <c r="DN179" s="83"/>
      <c r="DO179" s="83"/>
    </row>
    <row r="180" spans="2:119" ht="18" customHeight="1">
      <c r="B180" s="95" t="s">
        <v>47</v>
      </c>
      <c r="C180" s="103">
        <v>0</v>
      </c>
      <c r="D180" s="102">
        <v>0</v>
      </c>
      <c r="E180" s="115">
        <v>0</v>
      </c>
      <c r="F180" s="102">
        <v>0</v>
      </c>
      <c r="G180" s="103">
        <v>0</v>
      </c>
      <c r="H180" s="102">
        <v>0</v>
      </c>
      <c r="I180" s="115">
        <v>0</v>
      </c>
      <c r="J180" s="102">
        <v>0</v>
      </c>
      <c r="K180" s="237" t="s">
        <v>122</v>
      </c>
      <c r="L180" s="237" t="s">
        <v>122</v>
      </c>
      <c r="M180" s="15"/>
      <c r="DJ180" s="97"/>
      <c r="DK180" s="97"/>
      <c r="DN180" s="83"/>
      <c r="DO180" s="83"/>
    </row>
    <row r="181" spans="2:119" ht="18" customHeight="1">
      <c r="B181" s="95" t="s">
        <v>48</v>
      </c>
      <c r="C181" s="115">
        <v>14209.000000000027</v>
      </c>
      <c r="D181" s="102">
        <v>2.6311106568221811</v>
      </c>
      <c r="E181" s="115">
        <v>11017.4</v>
      </c>
      <c r="F181" s="102">
        <v>2.7240187324191942</v>
      </c>
      <c r="G181" s="103">
        <v>13329.243</v>
      </c>
      <c r="H181" s="102">
        <v>1.0384828357903886</v>
      </c>
      <c r="I181" s="115">
        <v>16787.509999999998</v>
      </c>
      <c r="J181" s="102">
        <v>1.3122729832604103</v>
      </c>
      <c r="K181" s="237">
        <v>-22.461819973256393</v>
      </c>
      <c r="L181" s="237">
        <v>25.944961765645647</v>
      </c>
      <c r="M181" s="15"/>
      <c r="DJ181" s="97"/>
      <c r="DK181" s="97"/>
      <c r="DN181" s="83"/>
      <c r="DO181" s="83"/>
    </row>
    <row r="182" spans="2:119" s="107" customFormat="1" ht="18" customHeight="1">
      <c r="B182" s="95" t="s">
        <v>49</v>
      </c>
      <c r="C182" s="103">
        <v>0</v>
      </c>
      <c r="D182" s="102">
        <v>0</v>
      </c>
      <c r="E182" s="115">
        <v>0</v>
      </c>
      <c r="F182" s="102">
        <v>0</v>
      </c>
      <c r="G182" s="103">
        <v>0</v>
      </c>
      <c r="H182" s="102">
        <v>0</v>
      </c>
      <c r="I182" s="115">
        <v>0</v>
      </c>
      <c r="J182" s="102">
        <v>0</v>
      </c>
      <c r="K182" s="237" t="s">
        <v>122</v>
      </c>
      <c r="L182" s="237" t="s">
        <v>122</v>
      </c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06"/>
      <c r="DK182" s="106"/>
      <c r="DL182" s="106"/>
      <c r="DM182" s="106"/>
    </row>
    <row r="183" spans="2:119" ht="18" customHeight="1">
      <c r="B183" s="95" t="s">
        <v>50</v>
      </c>
      <c r="C183" s="115">
        <v>22430.100000000024</v>
      </c>
      <c r="D183" s="102">
        <v>4.1534291747193439</v>
      </c>
      <c r="E183" s="115">
        <v>10589.80000000001</v>
      </c>
      <c r="F183" s="102">
        <v>2.618295929400114</v>
      </c>
      <c r="G183" s="103">
        <v>17247.57</v>
      </c>
      <c r="H183" s="102">
        <v>1.3437601373231196</v>
      </c>
      <c r="I183" s="115">
        <v>17893.830000000002</v>
      </c>
      <c r="J183" s="102">
        <v>1.3987535778715623</v>
      </c>
      <c r="K183" s="237">
        <v>-52.787548874057634</v>
      </c>
      <c r="L183" s="237">
        <v>3.7469626156032554</v>
      </c>
      <c r="M183" s="15"/>
      <c r="DJ183" s="97"/>
      <c r="DK183" s="97"/>
      <c r="DN183" s="83"/>
      <c r="DO183" s="83"/>
    </row>
    <row r="184" spans="2:119" ht="18" customHeight="1">
      <c r="B184" s="95" t="s">
        <v>51</v>
      </c>
      <c r="C184" s="115">
        <v>634.59999999999991</v>
      </c>
      <c r="D184" s="102">
        <v>0.11751022751913243</v>
      </c>
      <c r="E184" s="115">
        <v>386.8</v>
      </c>
      <c r="F184" s="102">
        <v>9.5635126772173507E-2</v>
      </c>
      <c r="G184" s="103">
        <v>5252.31</v>
      </c>
      <c r="H184" s="102">
        <v>0.40920806854899533</v>
      </c>
      <c r="I184" s="115">
        <v>3186.77</v>
      </c>
      <c r="J184" s="102">
        <v>0.24910854408216454</v>
      </c>
      <c r="K184" s="237">
        <v>-39.048219350772143</v>
      </c>
      <c r="L184" s="237">
        <v>-39.32631546881278</v>
      </c>
      <c r="M184" s="15"/>
      <c r="DJ184" s="97"/>
      <c r="DK184" s="97"/>
      <c r="DN184" s="83"/>
      <c r="DO184" s="83"/>
    </row>
    <row r="185" spans="2:119" ht="18" customHeight="1">
      <c r="B185" s="95" t="s">
        <v>52</v>
      </c>
      <c r="C185" s="115">
        <v>36.4</v>
      </c>
      <c r="D185" s="102" t="s">
        <v>230</v>
      </c>
      <c r="E185" s="115">
        <v>69.2</v>
      </c>
      <c r="F185" s="102" t="s">
        <v>230</v>
      </c>
      <c r="G185" s="103">
        <v>335.37</v>
      </c>
      <c r="H185" s="102" t="s">
        <v>230</v>
      </c>
      <c r="I185" s="115">
        <v>671.33</v>
      </c>
      <c r="J185" s="102">
        <v>5.247759923015452E-2</v>
      </c>
      <c r="K185" s="237">
        <v>90.109890109890117</v>
      </c>
      <c r="L185" s="237">
        <v>100.17592509765336</v>
      </c>
      <c r="M185" s="15"/>
      <c r="DJ185" s="97"/>
      <c r="DK185" s="97"/>
      <c r="DN185" s="83"/>
      <c r="DO185" s="83"/>
    </row>
    <row r="186" spans="2:119" ht="18" customHeight="1">
      <c r="B186" s="95" t="s">
        <v>110</v>
      </c>
      <c r="C186" s="115">
        <v>185146.79999999996</v>
      </c>
      <c r="D186" s="102">
        <v>34.284025515977476</v>
      </c>
      <c r="E186" s="115">
        <v>146789.50000000017</v>
      </c>
      <c r="F186" s="102">
        <v>36.293258638376372</v>
      </c>
      <c r="G186" s="103">
        <v>587976.26</v>
      </c>
      <c r="H186" s="102">
        <v>45.809297186811492</v>
      </c>
      <c r="I186" s="115">
        <v>436266.29</v>
      </c>
      <c r="J186" s="102">
        <v>34.102762462941278</v>
      </c>
      <c r="K186" s="237">
        <v>-20.717236268733775</v>
      </c>
      <c r="L186" s="237">
        <v>-25.802057042235006</v>
      </c>
      <c r="M186" s="15"/>
      <c r="DJ186" s="97"/>
      <c r="DK186" s="97"/>
      <c r="DN186" s="83"/>
      <c r="DO186" s="83"/>
    </row>
    <row r="187" spans="2:119" ht="18" customHeight="1">
      <c r="B187" s="95" t="s">
        <v>53</v>
      </c>
      <c r="C187" s="115">
        <v>3940.5</v>
      </c>
      <c r="D187" s="102">
        <v>0.72967073989779618</v>
      </c>
      <c r="E187" s="115">
        <v>3368.5</v>
      </c>
      <c r="F187" s="102">
        <v>0.83285140778714184</v>
      </c>
      <c r="G187" s="103">
        <v>30265.91</v>
      </c>
      <c r="H187" s="102">
        <v>2.3580204850775606</v>
      </c>
      <c r="I187" s="115">
        <v>27429.43</v>
      </c>
      <c r="J187" s="102">
        <v>2.144147639240876</v>
      </c>
      <c r="K187" s="237">
        <v>-14.515924375079303</v>
      </c>
      <c r="L187" s="237">
        <v>-9.3718642525534523</v>
      </c>
      <c r="M187" s="15"/>
      <c r="DJ187" s="97"/>
      <c r="DK187" s="97"/>
      <c r="DN187" s="83"/>
      <c r="DO187" s="83"/>
    </row>
    <row r="188" spans="2:119" ht="18" customHeight="1">
      <c r="B188" s="95" t="s">
        <v>75</v>
      </c>
      <c r="C188" s="116">
        <v>11.2</v>
      </c>
      <c r="D188" s="102" t="s">
        <v>230</v>
      </c>
      <c r="E188" s="115">
        <v>219.4</v>
      </c>
      <c r="F188" s="102">
        <v>5.4245984523823336E-2</v>
      </c>
      <c r="G188" s="103">
        <v>64.180000000000007</v>
      </c>
      <c r="H188" s="102" t="s">
        <v>230</v>
      </c>
      <c r="I188" s="115">
        <v>886.18</v>
      </c>
      <c r="J188" s="102">
        <v>6.9272338322104374E-2</v>
      </c>
      <c r="K188" s="658">
        <v>1858.9285714285716</v>
      </c>
      <c r="L188" s="658">
        <v>1280.7728264256775</v>
      </c>
      <c r="M188" s="15"/>
      <c r="DJ188" s="97"/>
      <c r="DK188" s="97"/>
      <c r="DN188" s="83"/>
      <c r="DO188" s="83"/>
    </row>
    <row r="189" spans="2:119" ht="18" customHeight="1">
      <c r="B189" s="126" t="s">
        <v>54</v>
      </c>
      <c r="C189" s="108">
        <v>12394.100000000093</v>
      </c>
      <c r="D189" s="109">
        <v>2.2950417757562094</v>
      </c>
      <c r="E189" s="121">
        <v>10112.29999999993</v>
      </c>
      <c r="F189" s="109">
        <v>2.5002355027358933</v>
      </c>
      <c r="G189" s="108">
        <v>60821.897000000114</v>
      </c>
      <c r="H189" s="109">
        <v>4.7386409021660896</v>
      </c>
      <c r="I189" s="121">
        <v>58083.649999999441</v>
      </c>
      <c r="J189" s="109">
        <v>4.5403758308500066</v>
      </c>
      <c r="K189" s="237">
        <v>-18.410372677322286</v>
      </c>
      <c r="L189" s="237">
        <v>-4.5020743105069432</v>
      </c>
      <c r="DJ189" s="97"/>
      <c r="DK189" s="97"/>
      <c r="DN189" s="83"/>
      <c r="DO189" s="83"/>
    </row>
    <row r="190" spans="2:119" ht="3" customHeight="1">
      <c r="B190" s="405"/>
      <c r="C190" s="456"/>
      <c r="D190" s="457"/>
      <c r="E190" s="411"/>
      <c r="F190" s="457"/>
      <c r="G190" s="456"/>
      <c r="H190" s="457"/>
      <c r="I190" s="411"/>
      <c r="J190" s="457"/>
      <c r="K190" s="459"/>
      <c r="L190" s="459"/>
      <c r="DJ190" s="97"/>
      <c r="DK190" s="97"/>
      <c r="DN190" s="83"/>
      <c r="DO190" s="83"/>
    </row>
    <row r="191" spans="2:119" ht="24" customHeight="1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96"/>
    </row>
    <row r="192" spans="2:119" ht="12.75" customHeight="1">
      <c r="B192" s="27" t="s">
        <v>232</v>
      </c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5"/>
    </row>
    <row r="193" spans="2:119" ht="21" customHeight="1">
      <c r="B193" s="705" t="s">
        <v>39</v>
      </c>
      <c r="C193" s="706" t="s">
        <v>11</v>
      </c>
      <c r="D193" s="706"/>
      <c r="E193" s="706"/>
      <c r="F193" s="706"/>
      <c r="G193" s="706"/>
      <c r="H193" s="706"/>
      <c r="I193" s="706"/>
      <c r="J193" s="706"/>
      <c r="K193" s="706"/>
      <c r="L193" s="710"/>
      <c r="M193" s="15"/>
    </row>
    <row r="194" spans="2:119" ht="21" customHeight="1">
      <c r="B194" s="699"/>
      <c r="C194" s="716" t="s">
        <v>308</v>
      </c>
      <c r="D194" s="716"/>
      <c r="E194" s="716"/>
      <c r="F194" s="716"/>
      <c r="G194" s="772" t="s">
        <v>255</v>
      </c>
      <c r="H194" s="772"/>
      <c r="I194" s="772"/>
      <c r="J194" s="772"/>
      <c r="K194" s="716" t="s">
        <v>1</v>
      </c>
      <c r="L194" s="696"/>
      <c r="M194" s="15"/>
    </row>
    <row r="195" spans="2:119" ht="21" customHeight="1">
      <c r="B195" s="707"/>
      <c r="C195" s="580">
        <v>2019</v>
      </c>
      <c r="D195" s="582" t="s">
        <v>40</v>
      </c>
      <c r="E195" s="580">
        <v>2020</v>
      </c>
      <c r="F195" s="582" t="s">
        <v>40</v>
      </c>
      <c r="G195" s="580">
        <v>2019</v>
      </c>
      <c r="H195" s="582" t="s">
        <v>40</v>
      </c>
      <c r="I195" s="580">
        <v>2020</v>
      </c>
      <c r="J195" s="582" t="s">
        <v>40</v>
      </c>
      <c r="K195" s="389" t="s">
        <v>224</v>
      </c>
      <c r="L195" s="393" t="s">
        <v>41</v>
      </c>
      <c r="M195" s="15"/>
    </row>
    <row r="196" spans="2:119" ht="18" customHeight="1">
      <c r="B196" s="125" t="s">
        <v>42</v>
      </c>
      <c r="C196" s="114">
        <v>319222.8</v>
      </c>
      <c r="D196" s="102">
        <v>100</v>
      </c>
      <c r="E196" s="114">
        <v>367496.10000000003</v>
      </c>
      <c r="F196" s="102">
        <v>100</v>
      </c>
      <c r="G196" s="101">
        <v>978639.77</v>
      </c>
      <c r="H196" s="102">
        <v>100</v>
      </c>
      <c r="I196" s="101">
        <v>1162914.7799999998</v>
      </c>
      <c r="J196" s="237">
        <v>100</v>
      </c>
      <c r="K196" s="237">
        <v>15.122134133276187</v>
      </c>
      <c r="L196" s="237">
        <v>18.829707891392978</v>
      </c>
      <c r="M196" s="15"/>
      <c r="DJ196" s="97"/>
      <c r="DK196" s="97"/>
      <c r="DN196" s="83"/>
      <c r="DO196" s="83"/>
    </row>
    <row r="197" spans="2:119" ht="18" customHeight="1">
      <c r="B197" s="95" t="s">
        <v>43</v>
      </c>
      <c r="C197" s="115">
        <v>586.79999999999995</v>
      </c>
      <c r="D197" s="102">
        <v>0.18382145636213953</v>
      </c>
      <c r="E197" s="115">
        <v>245.7</v>
      </c>
      <c r="F197" s="102">
        <v>6.685785236904554E-2</v>
      </c>
      <c r="G197" s="103">
        <v>2554.23</v>
      </c>
      <c r="H197" s="102">
        <v>0.26099797681428782</v>
      </c>
      <c r="I197" s="103">
        <v>1052.33</v>
      </c>
      <c r="J197" s="237">
        <v>9.0490723662485409E-2</v>
      </c>
      <c r="K197" s="237">
        <v>-58.128834355828218</v>
      </c>
      <c r="L197" s="237">
        <v>-58.800499563469224</v>
      </c>
      <c r="M197" s="15"/>
      <c r="DJ197" s="97"/>
      <c r="DK197" s="97"/>
      <c r="DN197" s="83"/>
      <c r="DO197" s="83"/>
    </row>
    <row r="198" spans="2:119" ht="18" customHeight="1">
      <c r="B198" s="95" t="s">
        <v>44</v>
      </c>
      <c r="C198" s="115">
        <v>37356</v>
      </c>
      <c r="D198" s="102">
        <v>11.702171649393465</v>
      </c>
      <c r="E198" s="115">
        <v>179492.8</v>
      </c>
      <c r="F198" s="102">
        <v>48.842096555582486</v>
      </c>
      <c r="G198" s="103">
        <v>146260.15999999997</v>
      </c>
      <c r="H198" s="102">
        <v>14.945249976914383</v>
      </c>
      <c r="I198" s="103">
        <v>599845.76</v>
      </c>
      <c r="J198" s="237">
        <v>51.581231085565882</v>
      </c>
      <c r="K198" s="237">
        <v>380.49255808973123</v>
      </c>
      <c r="L198" s="237">
        <v>310.12245576649173</v>
      </c>
      <c r="M198" s="15"/>
      <c r="DJ198" s="97"/>
      <c r="DK198" s="97"/>
      <c r="DN198" s="83"/>
      <c r="DO198" s="83"/>
    </row>
    <row r="199" spans="2:119" ht="18" customHeight="1">
      <c r="B199" s="95" t="s">
        <v>45</v>
      </c>
      <c r="C199" s="115">
        <v>681.4</v>
      </c>
      <c r="D199" s="102">
        <v>0.21345593109264124</v>
      </c>
      <c r="E199" s="115">
        <v>288.5</v>
      </c>
      <c r="F199" s="102">
        <v>7.8504234466705902E-2</v>
      </c>
      <c r="G199" s="103">
        <v>1683.15</v>
      </c>
      <c r="H199" s="102">
        <v>0.17198871858641102</v>
      </c>
      <c r="I199" s="103">
        <v>780.96</v>
      </c>
      <c r="J199" s="237">
        <v>6.7155393794203919E-2</v>
      </c>
      <c r="K199" s="238">
        <v>-57.660698561784564</v>
      </c>
      <c r="L199" s="238">
        <v>-53.601283308083062</v>
      </c>
      <c r="M199" s="15"/>
      <c r="DJ199" s="97"/>
      <c r="DK199" s="97"/>
      <c r="DN199" s="83"/>
      <c r="DO199" s="83"/>
    </row>
    <row r="200" spans="2:119" ht="18" customHeight="1">
      <c r="B200" s="95" t="s">
        <v>46</v>
      </c>
      <c r="C200" s="103">
        <v>61.8</v>
      </c>
      <c r="D200" s="102" t="s">
        <v>230</v>
      </c>
      <c r="E200" s="103">
        <v>195.6</v>
      </c>
      <c r="F200" s="102">
        <v>5.3225054633232842E-2</v>
      </c>
      <c r="G200" s="103">
        <v>261.13</v>
      </c>
      <c r="H200" s="102" t="s">
        <v>230</v>
      </c>
      <c r="I200" s="103">
        <v>1061.19</v>
      </c>
      <c r="J200" s="117">
        <v>9.1252602361799912E-2</v>
      </c>
      <c r="K200" s="237">
        <v>216.50485436893203</v>
      </c>
      <c r="L200" s="237">
        <v>306.38379351280969</v>
      </c>
      <c r="M200" s="15"/>
      <c r="DJ200" s="97"/>
      <c r="DK200" s="97"/>
      <c r="DN200" s="83"/>
      <c r="DO200" s="83"/>
    </row>
    <row r="201" spans="2:119" ht="18" customHeight="1">
      <c r="B201" s="95" t="s">
        <v>47</v>
      </c>
      <c r="C201" s="116">
        <v>0</v>
      </c>
      <c r="D201" s="102">
        <v>0</v>
      </c>
      <c r="E201" s="116">
        <v>0</v>
      </c>
      <c r="F201" s="102">
        <v>0</v>
      </c>
      <c r="G201" s="103">
        <v>0</v>
      </c>
      <c r="H201" s="102">
        <v>0</v>
      </c>
      <c r="I201" s="103">
        <v>0</v>
      </c>
      <c r="J201" s="117">
        <v>0</v>
      </c>
      <c r="K201" s="237" t="s">
        <v>122</v>
      </c>
      <c r="L201" s="237" t="s">
        <v>122</v>
      </c>
      <c r="M201" s="15"/>
      <c r="DJ201" s="97"/>
      <c r="DK201" s="97"/>
      <c r="DN201" s="83"/>
      <c r="DO201" s="83"/>
    </row>
    <row r="202" spans="2:119" ht="18" customHeight="1">
      <c r="B202" s="95" t="s">
        <v>48</v>
      </c>
      <c r="C202" s="115">
        <v>11914.200000000041</v>
      </c>
      <c r="D202" s="102">
        <v>3.7322522075490978</v>
      </c>
      <c r="E202" s="115">
        <v>10088.400000000007</v>
      </c>
      <c r="F202" s="102">
        <v>2.7451719895802995</v>
      </c>
      <c r="G202" s="103">
        <v>15937.03</v>
      </c>
      <c r="H202" s="102">
        <v>1.6284878755744823</v>
      </c>
      <c r="I202" s="103">
        <v>15233.86</v>
      </c>
      <c r="J202" s="237">
        <v>1.3099721718215673</v>
      </c>
      <c r="K202" s="237">
        <v>-15.324570680364612</v>
      </c>
      <c r="L202" s="237">
        <v>-4.4121771747935519</v>
      </c>
      <c r="M202" s="15"/>
      <c r="DJ202" s="97"/>
      <c r="DK202" s="97"/>
      <c r="DN202" s="83"/>
      <c r="DO202" s="83"/>
    </row>
    <row r="203" spans="2:119" ht="18" customHeight="1">
      <c r="B203" s="95" t="s">
        <v>49</v>
      </c>
      <c r="C203" s="116">
        <v>8.9</v>
      </c>
      <c r="D203" s="102" t="s">
        <v>230</v>
      </c>
      <c r="E203" s="116">
        <v>27.4</v>
      </c>
      <c r="F203" s="102" t="s">
        <v>230</v>
      </c>
      <c r="G203" s="103">
        <v>228.7</v>
      </c>
      <c r="H203" s="102" t="s">
        <v>230</v>
      </c>
      <c r="I203" s="103">
        <v>611.65</v>
      </c>
      <c r="J203" s="237">
        <v>5.2596287408093662E-2</v>
      </c>
      <c r="K203" s="237">
        <v>207.86516853932579</v>
      </c>
      <c r="L203" s="237">
        <v>167.44643637953652</v>
      </c>
      <c r="M203" s="15"/>
      <c r="DJ203" s="97"/>
      <c r="DK203" s="97"/>
      <c r="DN203" s="83"/>
      <c r="DO203" s="83"/>
    </row>
    <row r="204" spans="2:119" ht="18" customHeight="1">
      <c r="B204" s="95" t="s">
        <v>50</v>
      </c>
      <c r="C204" s="115">
        <v>29863.600000000009</v>
      </c>
      <c r="D204" s="102">
        <v>9.3550961898711531</v>
      </c>
      <c r="E204" s="115">
        <v>10560.999999999993</v>
      </c>
      <c r="F204" s="102">
        <v>2.8737719937708159</v>
      </c>
      <c r="G204" s="103">
        <v>27494.942999999999</v>
      </c>
      <c r="H204" s="102">
        <v>2.8095059942229814</v>
      </c>
      <c r="I204" s="103">
        <v>18823.439999999999</v>
      </c>
      <c r="J204" s="237">
        <v>1.6186431132984656</v>
      </c>
      <c r="K204" s="237">
        <v>-64.635877791023177</v>
      </c>
      <c r="L204" s="237">
        <v>-31.538537832211546</v>
      </c>
      <c r="M204" s="15"/>
      <c r="DJ204" s="97"/>
      <c r="DK204" s="97"/>
      <c r="DN204" s="83"/>
      <c r="DO204" s="83"/>
    </row>
    <row r="205" spans="2:119" ht="18" customHeight="1">
      <c r="B205" s="95" t="s">
        <v>51</v>
      </c>
      <c r="C205" s="115">
        <v>823.59999999999991</v>
      </c>
      <c r="D205" s="102">
        <v>0.25800162143806771</v>
      </c>
      <c r="E205" s="115">
        <v>191.7</v>
      </c>
      <c r="F205" s="102">
        <v>5.2163818881343228E-2</v>
      </c>
      <c r="G205" s="103">
        <v>6795.8</v>
      </c>
      <c r="H205" s="102">
        <v>0.69441281749667705</v>
      </c>
      <c r="I205" s="103">
        <v>1697.82</v>
      </c>
      <c r="J205" s="237">
        <v>0.14599694054967641</v>
      </c>
      <c r="K205" s="237">
        <v>-76.724137931034491</v>
      </c>
      <c r="L205" s="237">
        <v>-75.016627917243</v>
      </c>
      <c r="M205" s="15"/>
      <c r="DJ205" s="97"/>
      <c r="DK205" s="97"/>
      <c r="DN205" s="83"/>
      <c r="DO205" s="83"/>
    </row>
    <row r="206" spans="2:119" ht="18" customHeight="1">
      <c r="B206" s="95" t="s">
        <v>52</v>
      </c>
      <c r="C206" s="115">
        <v>54.800000000000004</v>
      </c>
      <c r="D206" s="102" t="s">
        <v>230</v>
      </c>
      <c r="E206" s="115">
        <v>51</v>
      </c>
      <c r="F206" s="102" t="s">
        <v>230</v>
      </c>
      <c r="G206" s="103">
        <v>547.1</v>
      </c>
      <c r="H206" s="102">
        <v>5.590412496724919E-2</v>
      </c>
      <c r="I206" s="103">
        <v>441.81</v>
      </c>
      <c r="J206" s="237" t="s">
        <v>230</v>
      </c>
      <c r="K206" s="238">
        <v>-6.9343065693430628</v>
      </c>
      <c r="L206" s="238">
        <v>-19.2451105830744</v>
      </c>
      <c r="M206" s="15"/>
      <c r="DJ206" s="97"/>
      <c r="DK206" s="97"/>
      <c r="DN206" s="83"/>
      <c r="DO206" s="83"/>
    </row>
    <row r="207" spans="2:119" ht="18" customHeight="1">
      <c r="B207" s="95" t="s">
        <v>110</v>
      </c>
      <c r="C207" s="115">
        <v>226177.10000000018</v>
      </c>
      <c r="D207" s="102">
        <v>70.852426581058808</v>
      </c>
      <c r="E207" s="115">
        <v>155910.50000000006</v>
      </c>
      <c r="F207" s="102">
        <v>42.425076075637271</v>
      </c>
      <c r="G207" s="103">
        <v>715524.49100000004</v>
      </c>
      <c r="H207" s="102">
        <v>73.114184905851516</v>
      </c>
      <c r="I207" s="103">
        <v>459639.79</v>
      </c>
      <c r="J207" s="237">
        <v>39.52480421652222</v>
      </c>
      <c r="K207" s="237">
        <v>-31.067070892676586</v>
      </c>
      <c r="L207" s="237">
        <v>-35.76183683697279</v>
      </c>
      <c r="M207" s="15"/>
      <c r="DJ207" s="97"/>
      <c r="DK207" s="97"/>
      <c r="DN207" s="83"/>
      <c r="DO207" s="83"/>
    </row>
    <row r="208" spans="2:119" ht="18" customHeight="1">
      <c r="B208" s="95" t="s">
        <v>53</v>
      </c>
      <c r="C208" s="115">
        <v>2378.5</v>
      </c>
      <c r="D208" s="102">
        <v>0.74509088949786795</v>
      </c>
      <c r="E208" s="115">
        <v>1529.7</v>
      </c>
      <c r="F208" s="102">
        <v>0.41624931529885617</v>
      </c>
      <c r="G208" s="103">
        <v>18388.45</v>
      </c>
      <c r="H208" s="102">
        <v>1.878980454677414</v>
      </c>
      <c r="I208" s="103">
        <v>13740.09</v>
      </c>
      <c r="J208" s="237">
        <v>1.181521658878564</v>
      </c>
      <c r="K208" s="237">
        <v>-35.686356947656087</v>
      </c>
      <c r="L208" s="237">
        <v>-25.278693962786424</v>
      </c>
      <c r="M208" s="15"/>
      <c r="DJ208" s="97"/>
      <c r="DK208" s="97"/>
      <c r="DN208" s="83"/>
      <c r="DO208" s="83"/>
    </row>
    <row r="209" spans="2:119" ht="18" customHeight="1">
      <c r="B209" s="95" t="s">
        <v>75</v>
      </c>
      <c r="C209" s="116">
        <v>43.2</v>
      </c>
      <c r="D209" s="102" t="s">
        <v>230</v>
      </c>
      <c r="E209" s="116">
        <v>175</v>
      </c>
      <c r="F209" s="102" t="s">
        <v>230</v>
      </c>
      <c r="G209" s="103">
        <v>178.58</v>
      </c>
      <c r="H209" s="102" t="s">
        <v>230</v>
      </c>
      <c r="I209" s="103">
        <v>706.81</v>
      </c>
      <c r="J209" s="237">
        <v>6.0779174205697173E-2</v>
      </c>
      <c r="K209" s="237">
        <v>305.09259259259255</v>
      </c>
      <c r="L209" s="237">
        <v>295.79460185911068</v>
      </c>
      <c r="M209" s="15"/>
      <c r="DJ209" s="97"/>
      <c r="DK209" s="97"/>
      <c r="DN209" s="83"/>
      <c r="DO209" s="83"/>
    </row>
    <row r="210" spans="2:119" ht="18" customHeight="1">
      <c r="B210" s="126" t="s">
        <v>54</v>
      </c>
      <c r="C210" s="108">
        <v>9272.8999999997322</v>
      </c>
      <c r="D210" s="109">
        <v>2.9048363713368008</v>
      </c>
      <c r="E210" s="108">
        <v>8738.7999999999302</v>
      </c>
      <c r="F210" s="109">
        <v>2.3779299970802219</v>
      </c>
      <c r="G210" s="108">
        <v>42786.006000000052</v>
      </c>
      <c r="H210" s="109">
        <v>4.3719872532872897</v>
      </c>
      <c r="I210" s="108">
        <v>49279.269999999786</v>
      </c>
      <c r="J210" s="237">
        <v>4.2375650260460009</v>
      </c>
      <c r="K210" s="237">
        <v>-5.759794670491436</v>
      </c>
      <c r="L210" s="237">
        <v>15.176139600410465</v>
      </c>
      <c r="DJ210" s="97"/>
      <c r="DK210" s="97"/>
      <c r="DN210" s="83"/>
      <c r="DO210" s="83"/>
    </row>
    <row r="211" spans="2:119" ht="3" customHeight="1">
      <c r="B211" s="405"/>
      <c r="C211" s="456"/>
      <c r="D211" s="457"/>
      <c r="E211" s="456"/>
      <c r="F211" s="457"/>
      <c r="G211" s="456"/>
      <c r="H211" s="457"/>
      <c r="I211" s="456"/>
      <c r="J211" s="459"/>
      <c r="K211" s="459"/>
      <c r="L211" s="459"/>
      <c r="DJ211" s="97"/>
      <c r="DK211" s="97"/>
      <c r="DN211" s="83"/>
      <c r="DO211" s="83"/>
    </row>
    <row r="212" spans="2:119" ht="24" customHeight="1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</row>
    <row r="213" spans="2:119" ht="12.75" customHeight="1">
      <c r="B213" s="27" t="s">
        <v>232</v>
      </c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15"/>
    </row>
    <row r="214" spans="2:119" ht="21" customHeight="1">
      <c r="B214" s="705" t="s">
        <v>39</v>
      </c>
      <c r="C214" s="706" t="s">
        <v>12</v>
      </c>
      <c r="D214" s="706"/>
      <c r="E214" s="706"/>
      <c r="F214" s="706"/>
      <c r="G214" s="706"/>
      <c r="H214" s="706"/>
      <c r="I214" s="706"/>
      <c r="J214" s="706"/>
      <c r="K214" s="706"/>
      <c r="L214" s="710"/>
      <c r="M214" s="15"/>
    </row>
    <row r="215" spans="2:119" ht="21" customHeight="1">
      <c r="B215" s="699"/>
      <c r="C215" s="716" t="s">
        <v>308</v>
      </c>
      <c r="D215" s="716"/>
      <c r="E215" s="716"/>
      <c r="F215" s="716"/>
      <c r="G215" s="772" t="s">
        <v>255</v>
      </c>
      <c r="H215" s="772"/>
      <c r="I215" s="772"/>
      <c r="J215" s="772"/>
      <c r="K215" s="716" t="s">
        <v>1</v>
      </c>
      <c r="L215" s="696"/>
      <c r="M215" s="15"/>
    </row>
    <row r="216" spans="2:119" ht="21" customHeight="1">
      <c r="B216" s="707"/>
      <c r="C216" s="580">
        <v>2019</v>
      </c>
      <c r="D216" s="582" t="s">
        <v>40</v>
      </c>
      <c r="E216" s="580">
        <v>2020</v>
      </c>
      <c r="F216" s="582" t="s">
        <v>40</v>
      </c>
      <c r="G216" s="580">
        <v>2019</v>
      </c>
      <c r="H216" s="582" t="s">
        <v>40</v>
      </c>
      <c r="I216" s="580">
        <v>2020</v>
      </c>
      <c r="J216" s="582" t="s">
        <v>40</v>
      </c>
      <c r="K216" s="389" t="s">
        <v>224</v>
      </c>
      <c r="L216" s="393" t="s">
        <v>41</v>
      </c>
      <c r="M216" s="15"/>
    </row>
    <row r="217" spans="2:119" ht="18" customHeight="1">
      <c r="B217" s="125" t="s">
        <v>42</v>
      </c>
      <c r="C217" s="114">
        <v>275243.15000000002</v>
      </c>
      <c r="D217" s="102">
        <v>100</v>
      </c>
      <c r="E217" s="114">
        <v>270136.8</v>
      </c>
      <c r="F217" s="102">
        <v>100</v>
      </c>
      <c r="G217" s="101">
        <v>844597.9</v>
      </c>
      <c r="H217" s="102">
        <v>100</v>
      </c>
      <c r="I217" s="101">
        <v>825320.48</v>
      </c>
      <c r="J217" s="237">
        <v>100</v>
      </c>
      <c r="K217" s="237">
        <v>-1.8552141987911552</v>
      </c>
      <c r="L217" s="237">
        <v>-2.2824375954522358</v>
      </c>
      <c r="M217" s="15"/>
      <c r="DJ217" s="97"/>
      <c r="DK217" s="97"/>
      <c r="DN217" s="83"/>
      <c r="DO217" s="83"/>
    </row>
    <row r="218" spans="2:119" ht="18" customHeight="1">
      <c r="B218" s="95" t="s">
        <v>43</v>
      </c>
      <c r="C218" s="115">
        <v>520.20000000000005</v>
      </c>
      <c r="D218" s="102">
        <v>0.18899652906893416</v>
      </c>
      <c r="E218" s="115">
        <v>118.4</v>
      </c>
      <c r="F218" s="102" t="s">
        <v>230</v>
      </c>
      <c r="G218" s="103">
        <v>2467.62</v>
      </c>
      <c r="H218" s="102">
        <v>0.29216506458280322</v>
      </c>
      <c r="I218" s="103">
        <v>514.52</v>
      </c>
      <c r="J218" s="237">
        <v>6.2341843255846498E-2</v>
      </c>
      <c r="K218" s="237">
        <v>-77.2395232602845</v>
      </c>
      <c r="L218" s="237">
        <v>-79.149139656835331</v>
      </c>
      <c r="M218" s="15"/>
      <c r="DJ218" s="97"/>
      <c r="DK218" s="97"/>
      <c r="DN218" s="83"/>
      <c r="DO218" s="83"/>
    </row>
    <row r="219" spans="2:119" ht="18" customHeight="1">
      <c r="B219" s="95" t="s">
        <v>44</v>
      </c>
      <c r="C219" s="115">
        <v>23507.300000000003</v>
      </c>
      <c r="D219" s="102">
        <v>8.5405576850868048</v>
      </c>
      <c r="E219" s="115">
        <v>21776</v>
      </c>
      <c r="F219" s="102">
        <v>8.0611008940655253</v>
      </c>
      <c r="G219" s="103">
        <v>107498.98999999999</v>
      </c>
      <c r="H219" s="102">
        <v>12.727830604362145</v>
      </c>
      <c r="I219" s="103">
        <v>69527.349999999991</v>
      </c>
      <c r="J219" s="237">
        <v>8.4242850728725394</v>
      </c>
      <c r="K219" s="237">
        <v>-7.3649462081991519</v>
      </c>
      <c r="L219" s="237">
        <v>-35.322787683865677</v>
      </c>
      <c r="M219" s="15"/>
      <c r="DJ219" s="97"/>
      <c r="DK219" s="97"/>
      <c r="DN219" s="83"/>
      <c r="DO219" s="83"/>
    </row>
    <row r="220" spans="2:119" ht="18" customHeight="1">
      <c r="B220" s="95" t="s">
        <v>45</v>
      </c>
      <c r="C220" s="103">
        <v>48.2</v>
      </c>
      <c r="D220" s="102" t="s">
        <v>230</v>
      </c>
      <c r="E220" s="103">
        <v>657.4</v>
      </c>
      <c r="F220" s="102">
        <v>0.24335818000361301</v>
      </c>
      <c r="G220" s="103">
        <v>152</v>
      </c>
      <c r="H220" s="102" t="s">
        <v>230</v>
      </c>
      <c r="I220" s="103">
        <v>1321.74</v>
      </c>
      <c r="J220" s="237">
        <v>0.16014869763076761</v>
      </c>
      <c r="K220" s="658">
        <v>1263.9004149377593</v>
      </c>
      <c r="L220" s="237">
        <v>769.56578947368416</v>
      </c>
      <c r="M220" s="15"/>
      <c r="DJ220" s="97"/>
      <c r="DK220" s="97"/>
      <c r="DN220" s="83"/>
      <c r="DO220" s="83"/>
    </row>
    <row r="221" spans="2:119" ht="18" customHeight="1">
      <c r="B221" s="95" t="s">
        <v>46</v>
      </c>
      <c r="C221" s="103">
        <v>72.8</v>
      </c>
      <c r="D221" s="102" t="s">
        <v>230</v>
      </c>
      <c r="E221" s="103">
        <v>44</v>
      </c>
      <c r="F221" s="102" t="s">
        <v>230</v>
      </c>
      <c r="G221" s="103">
        <v>368.81</v>
      </c>
      <c r="H221" s="102" t="s">
        <v>230</v>
      </c>
      <c r="I221" s="103">
        <v>185.36</v>
      </c>
      <c r="J221" s="237" t="s">
        <v>230</v>
      </c>
      <c r="K221" s="237">
        <v>-39.560439560439555</v>
      </c>
      <c r="L221" s="237">
        <v>-49.741059081912084</v>
      </c>
      <c r="M221" s="15"/>
      <c r="DJ221" s="97"/>
      <c r="DK221" s="97"/>
      <c r="DN221" s="83"/>
      <c r="DO221" s="83"/>
    </row>
    <row r="222" spans="2:119" ht="18" customHeight="1">
      <c r="B222" s="95" t="s">
        <v>47</v>
      </c>
      <c r="C222" s="116">
        <v>0</v>
      </c>
      <c r="D222" s="102">
        <v>0</v>
      </c>
      <c r="E222" s="116">
        <v>0</v>
      </c>
      <c r="F222" s="102">
        <v>0</v>
      </c>
      <c r="G222" s="103">
        <v>0</v>
      </c>
      <c r="H222" s="102">
        <v>0</v>
      </c>
      <c r="I222" s="103">
        <v>0</v>
      </c>
      <c r="J222" s="237">
        <v>0</v>
      </c>
      <c r="K222" s="237" t="s">
        <v>122</v>
      </c>
      <c r="L222" s="237" t="s">
        <v>122</v>
      </c>
      <c r="M222" s="15"/>
      <c r="DJ222" s="97"/>
      <c r="DK222" s="97"/>
      <c r="DN222" s="83"/>
      <c r="DO222" s="83"/>
    </row>
    <row r="223" spans="2:119" ht="18" customHeight="1">
      <c r="B223" s="95" t="s">
        <v>48</v>
      </c>
      <c r="C223" s="115">
        <v>11000.800000000012</v>
      </c>
      <c r="D223" s="102">
        <v>3.9967570491763418</v>
      </c>
      <c r="E223" s="115">
        <v>7727.4000000000015</v>
      </c>
      <c r="F223" s="102">
        <v>2.8605506543351376</v>
      </c>
      <c r="G223" s="103">
        <v>14584.832</v>
      </c>
      <c r="H223" s="102">
        <v>1.7268373506493444</v>
      </c>
      <c r="I223" s="103">
        <v>14243.86</v>
      </c>
      <c r="J223" s="237">
        <v>1.7258580569816953</v>
      </c>
      <c r="K223" s="237">
        <v>-29.756017744164065</v>
      </c>
      <c r="L223" s="237">
        <v>-2.3378534631046777</v>
      </c>
      <c r="M223" s="15"/>
      <c r="DJ223" s="97"/>
      <c r="DK223" s="97"/>
      <c r="DN223" s="83"/>
      <c r="DO223" s="83"/>
    </row>
    <row r="224" spans="2:119" ht="18" customHeight="1">
      <c r="B224" s="95" t="s">
        <v>49</v>
      </c>
      <c r="C224" s="103">
        <v>50.800000000000004</v>
      </c>
      <c r="D224" s="102" t="s">
        <v>230</v>
      </c>
      <c r="E224" s="103">
        <v>20.399999999999999</v>
      </c>
      <c r="F224" s="102" t="s">
        <v>230</v>
      </c>
      <c r="G224" s="103">
        <v>1090.0999999999999</v>
      </c>
      <c r="H224" s="102">
        <v>0.12906733488207819</v>
      </c>
      <c r="I224" s="103">
        <v>408</v>
      </c>
      <c r="J224" s="237" t="s">
        <v>230</v>
      </c>
      <c r="K224" s="237">
        <v>-59.842519685039377</v>
      </c>
      <c r="L224" s="237">
        <v>-62.572241078800104</v>
      </c>
      <c r="M224" s="15"/>
      <c r="DJ224" s="97"/>
      <c r="DK224" s="97"/>
      <c r="DN224" s="83"/>
      <c r="DO224" s="83"/>
    </row>
    <row r="225" spans="2:119" ht="18" customHeight="1">
      <c r="B225" s="95" t="s">
        <v>50</v>
      </c>
      <c r="C225" s="115">
        <v>23027.799999999992</v>
      </c>
      <c r="D225" s="102">
        <v>8.3663480816870432</v>
      </c>
      <c r="E225" s="115">
        <v>8509.3000000000047</v>
      </c>
      <c r="F225" s="102">
        <v>3.1499965943181398</v>
      </c>
      <c r="G225" s="103">
        <v>16772.88</v>
      </c>
      <c r="H225" s="102">
        <v>1.9859012199769857</v>
      </c>
      <c r="I225" s="103">
        <v>16628.344000000001</v>
      </c>
      <c r="J225" s="237">
        <v>2.0147741880826708</v>
      </c>
      <c r="K225" s="237">
        <v>-63.047707553478837</v>
      </c>
      <c r="L225" s="237">
        <v>-0.86172440272630491</v>
      </c>
      <c r="M225" s="15"/>
      <c r="DJ225" s="97"/>
      <c r="DK225" s="97"/>
      <c r="DN225" s="83"/>
      <c r="DO225" s="83"/>
    </row>
    <row r="226" spans="2:119" ht="18" customHeight="1">
      <c r="B226" s="95" t="s">
        <v>51</v>
      </c>
      <c r="C226" s="115">
        <v>160.89999999999995</v>
      </c>
      <c r="D226" s="102">
        <v>5.8457403935393108E-2</v>
      </c>
      <c r="E226" s="115">
        <v>304.8</v>
      </c>
      <c r="F226" s="102">
        <v>0.11283172081700828</v>
      </c>
      <c r="G226" s="103">
        <v>1637.84</v>
      </c>
      <c r="H226" s="102">
        <v>0.19391949707665621</v>
      </c>
      <c r="I226" s="103">
        <v>2667.51</v>
      </c>
      <c r="J226" s="237">
        <v>0.32320899149382554</v>
      </c>
      <c r="K226" s="237">
        <v>89.434431323803594</v>
      </c>
      <c r="L226" s="237">
        <v>62.867557270551487</v>
      </c>
      <c r="M226" s="15"/>
      <c r="DJ226" s="97"/>
      <c r="DK226" s="97"/>
      <c r="DN226" s="83"/>
      <c r="DO226" s="83"/>
    </row>
    <row r="227" spans="2:119" ht="18" customHeight="1">
      <c r="B227" s="95" t="s">
        <v>52</v>
      </c>
      <c r="C227" s="115">
        <v>62.7</v>
      </c>
      <c r="D227" s="102" t="s">
        <v>230</v>
      </c>
      <c r="E227" s="115">
        <v>24</v>
      </c>
      <c r="F227" s="102" t="s">
        <v>230</v>
      </c>
      <c r="G227" s="103">
        <v>596.55999999999995</v>
      </c>
      <c r="H227" s="102">
        <v>7.0632427572931436E-2</v>
      </c>
      <c r="I227" s="103">
        <v>226</v>
      </c>
      <c r="J227" s="237" t="s">
        <v>230</v>
      </c>
      <c r="K227" s="237">
        <v>-61.722488038277511</v>
      </c>
      <c r="L227" s="237">
        <v>-62.116132492959629</v>
      </c>
      <c r="M227" s="15"/>
      <c r="DJ227" s="97"/>
      <c r="DK227" s="97"/>
      <c r="DN227" s="83"/>
      <c r="DO227" s="83"/>
    </row>
    <row r="228" spans="2:119" ht="18" customHeight="1">
      <c r="B228" s="95" t="s">
        <v>110</v>
      </c>
      <c r="C228" s="115">
        <v>205655.39999999997</v>
      </c>
      <c r="D228" s="102">
        <v>74.717717770632959</v>
      </c>
      <c r="E228" s="115">
        <v>220826.26000000027</v>
      </c>
      <c r="F228" s="102">
        <v>81.746085686955752</v>
      </c>
      <c r="G228" s="103">
        <v>647168.39999999991</v>
      </c>
      <c r="H228" s="102">
        <v>76.624438682596761</v>
      </c>
      <c r="I228" s="103">
        <v>654258.81999999995</v>
      </c>
      <c r="J228" s="237">
        <v>79.273304837897626</v>
      </c>
      <c r="K228" s="237">
        <v>7.3768352301957663</v>
      </c>
      <c r="L228" s="237">
        <v>1.0956066458127411</v>
      </c>
      <c r="M228" s="15"/>
      <c r="DJ228" s="97"/>
      <c r="DK228" s="97"/>
      <c r="DN228" s="83"/>
      <c r="DO228" s="83"/>
    </row>
    <row r="229" spans="2:119" ht="18" customHeight="1">
      <c r="B229" s="95" t="s">
        <v>53</v>
      </c>
      <c r="C229" s="115">
        <v>2026.1</v>
      </c>
      <c r="D229" s="102">
        <v>0.73611277882846493</v>
      </c>
      <c r="E229" s="115">
        <v>3914.8</v>
      </c>
      <c r="F229" s="102">
        <v>1.4491916688137272</v>
      </c>
      <c r="G229" s="103">
        <v>15938.63</v>
      </c>
      <c r="H229" s="102">
        <v>1.8871264065420952</v>
      </c>
      <c r="I229" s="103">
        <v>30989.94</v>
      </c>
      <c r="J229" s="237">
        <v>3.7548977337870015</v>
      </c>
      <c r="K229" s="237">
        <v>93.218498593356713</v>
      </c>
      <c r="L229" s="237">
        <v>94.432896679325637</v>
      </c>
      <c r="M229" s="15"/>
      <c r="DJ229" s="97"/>
      <c r="DK229" s="97"/>
      <c r="DN229" s="83"/>
      <c r="DO229" s="83"/>
    </row>
    <row r="230" spans="2:119" ht="18" customHeight="1">
      <c r="B230" s="95" t="s">
        <v>75</v>
      </c>
      <c r="C230" s="116">
        <v>54.4</v>
      </c>
      <c r="D230" s="102" t="s">
        <v>230</v>
      </c>
      <c r="E230" s="116">
        <v>150.19999999999999</v>
      </c>
      <c r="F230" s="102">
        <v>5.5601458224129402E-2</v>
      </c>
      <c r="G230" s="103">
        <v>227.5</v>
      </c>
      <c r="H230" s="102" t="s">
        <v>230</v>
      </c>
      <c r="I230" s="103">
        <v>596.91999999999996</v>
      </c>
      <c r="J230" s="237">
        <v>7.232584365288014E-2</v>
      </c>
      <c r="K230" s="237">
        <v>176.10294117647055</v>
      </c>
      <c r="L230" s="237">
        <v>162.38241758241756</v>
      </c>
      <c r="M230" s="15"/>
      <c r="DJ230" s="97"/>
      <c r="DK230" s="97"/>
      <c r="DN230" s="83"/>
      <c r="DO230" s="83"/>
    </row>
    <row r="231" spans="2:119" ht="18" customHeight="1">
      <c r="B231" s="126" t="s">
        <v>54</v>
      </c>
      <c r="C231" s="108">
        <v>9055.7500000000582</v>
      </c>
      <c r="D231" s="109">
        <v>3.2900909613917935</v>
      </c>
      <c r="E231" s="108">
        <v>6063.8399999996764</v>
      </c>
      <c r="F231" s="109">
        <v>2.2447293371357313</v>
      </c>
      <c r="G231" s="108">
        <v>36093.738000000129</v>
      </c>
      <c r="H231" s="109">
        <v>4.273481854501429</v>
      </c>
      <c r="I231" s="108">
        <v>33752.116000000038</v>
      </c>
      <c r="J231" s="237">
        <v>4.0895769362224037</v>
      </c>
      <c r="K231" s="237">
        <v>-33.038787510697617</v>
      </c>
      <c r="L231" s="237">
        <v>-6.4876128928513799</v>
      </c>
      <c r="M231" s="104"/>
      <c r="DJ231" s="97"/>
      <c r="DK231" s="97"/>
      <c r="DN231" s="83"/>
      <c r="DO231" s="83"/>
    </row>
    <row r="232" spans="2:119" ht="3" customHeight="1">
      <c r="B232" s="405"/>
      <c r="C232" s="456"/>
      <c r="D232" s="457"/>
      <c r="E232" s="456"/>
      <c r="F232" s="457"/>
      <c r="G232" s="456"/>
      <c r="H232" s="457"/>
      <c r="I232" s="456"/>
      <c r="J232" s="459"/>
      <c r="K232" s="459"/>
      <c r="L232" s="459"/>
      <c r="M232" s="104"/>
      <c r="DJ232" s="97"/>
      <c r="DK232" s="97"/>
      <c r="DN232" s="83"/>
      <c r="DO232" s="83"/>
    </row>
    <row r="233" spans="2:119" ht="24" customHeight="1">
      <c r="B233" s="126"/>
      <c r="C233" s="108"/>
      <c r="D233" s="102"/>
      <c r="E233" s="108"/>
      <c r="F233" s="102"/>
      <c r="G233" s="108"/>
      <c r="H233" s="102"/>
      <c r="I233" s="108"/>
      <c r="J233" s="102"/>
      <c r="K233" s="237"/>
      <c r="L233" s="237"/>
      <c r="M233" s="96"/>
    </row>
    <row r="234" spans="2:119" ht="12.75" customHeight="1">
      <c r="B234" s="27" t="s">
        <v>232</v>
      </c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15"/>
    </row>
    <row r="235" spans="2:119" ht="21" customHeight="1">
      <c r="B235" s="705" t="s">
        <v>39</v>
      </c>
      <c r="C235" s="706" t="s">
        <v>13</v>
      </c>
      <c r="D235" s="706"/>
      <c r="E235" s="706"/>
      <c r="F235" s="706"/>
      <c r="G235" s="706"/>
      <c r="H235" s="706"/>
      <c r="I235" s="706"/>
      <c r="J235" s="706"/>
      <c r="K235" s="706"/>
      <c r="L235" s="710"/>
      <c r="M235" s="15"/>
    </row>
    <row r="236" spans="2:119" ht="21" customHeight="1">
      <c r="B236" s="699"/>
      <c r="C236" s="716" t="s">
        <v>308</v>
      </c>
      <c r="D236" s="716"/>
      <c r="E236" s="716"/>
      <c r="F236" s="716"/>
      <c r="G236" s="772" t="s">
        <v>255</v>
      </c>
      <c r="H236" s="772"/>
      <c r="I236" s="772"/>
      <c r="J236" s="772"/>
      <c r="K236" s="716" t="s">
        <v>1</v>
      </c>
      <c r="L236" s="696"/>
      <c r="M236" s="15"/>
    </row>
    <row r="237" spans="2:119" ht="21" customHeight="1">
      <c r="B237" s="707"/>
      <c r="C237" s="580">
        <v>2019</v>
      </c>
      <c r="D237" s="582" t="s">
        <v>40</v>
      </c>
      <c r="E237" s="580">
        <v>2020</v>
      </c>
      <c r="F237" s="582" t="s">
        <v>40</v>
      </c>
      <c r="G237" s="580">
        <v>2019</v>
      </c>
      <c r="H237" s="582" t="s">
        <v>40</v>
      </c>
      <c r="I237" s="580">
        <v>2020</v>
      </c>
      <c r="J237" s="582" t="s">
        <v>40</v>
      </c>
      <c r="K237" s="389" t="s">
        <v>224</v>
      </c>
      <c r="L237" s="393" t="s">
        <v>41</v>
      </c>
      <c r="M237" s="15"/>
    </row>
    <row r="238" spans="2:119" ht="18" customHeight="1">
      <c r="B238" s="125" t="s">
        <v>42</v>
      </c>
      <c r="C238" s="114">
        <v>153758.39999999999</v>
      </c>
      <c r="D238" s="102">
        <v>100</v>
      </c>
      <c r="E238" s="114">
        <v>165741.2999999999</v>
      </c>
      <c r="F238" s="102">
        <v>100</v>
      </c>
      <c r="G238" s="101">
        <v>468860.57</v>
      </c>
      <c r="H238" s="102">
        <v>100</v>
      </c>
      <c r="I238" s="101">
        <v>486528.11000000004</v>
      </c>
      <c r="J238" s="237">
        <v>100</v>
      </c>
      <c r="K238" s="237">
        <v>7.7933303156120237</v>
      </c>
      <c r="L238" s="237">
        <v>3.7681863501552337</v>
      </c>
      <c r="M238" s="15"/>
      <c r="DJ238" s="97"/>
      <c r="DK238" s="97"/>
      <c r="DN238" s="83"/>
      <c r="DO238" s="83"/>
    </row>
    <row r="239" spans="2:119" ht="18" customHeight="1">
      <c r="B239" s="95" t="s">
        <v>43</v>
      </c>
      <c r="C239" s="115">
        <v>98.3</v>
      </c>
      <c r="D239" s="102">
        <v>6.3931466508496446E-2</v>
      </c>
      <c r="E239" s="115">
        <v>298.2</v>
      </c>
      <c r="F239" s="102">
        <v>0.17991894597182487</v>
      </c>
      <c r="G239" s="103">
        <v>472.67</v>
      </c>
      <c r="H239" s="102">
        <v>0.10081248674845915</v>
      </c>
      <c r="I239" s="103">
        <v>1186.79</v>
      </c>
      <c r="J239" s="237">
        <v>0.24393040722765222</v>
      </c>
      <c r="K239" s="237">
        <v>203.35707019328586</v>
      </c>
      <c r="L239" s="237">
        <v>151.08215033744469</v>
      </c>
      <c r="M239" s="15"/>
      <c r="DJ239" s="97"/>
      <c r="DK239" s="97"/>
      <c r="DN239" s="83"/>
      <c r="DO239" s="83"/>
    </row>
    <row r="240" spans="2:119" ht="18" customHeight="1">
      <c r="B240" s="95" t="s">
        <v>44</v>
      </c>
      <c r="C240" s="115">
        <v>4293.3999999999996</v>
      </c>
      <c r="D240" s="102">
        <v>2.7923027294768934</v>
      </c>
      <c r="E240" s="115">
        <v>276.10000000000002</v>
      </c>
      <c r="F240" s="102">
        <v>0.16658491275258502</v>
      </c>
      <c r="G240" s="103">
        <v>11291.650000000001</v>
      </c>
      <c r="H240" s="102">
        <v>2.4083172530375077</v>
      </c>
      <c r="I240" s="103">
        <v>1297.6199999999999</v>
      </c>
      <c r="J240" s="237">
        <v>0.26671018042513511</v>
      </c>
      <c r="K240" s="237">
        <v>-93.56919923603671</v>
      </c>
      <c r="L240" s="237">
        <v>-88.508145399476604</v>
      </c>
      <c r="M240" s="15"/>
      <c r="DJ240" s="97"/>
      <c r="DK240" s="97"/>
      <c r="DN240" s="83"/>
      <c r="DO240" s="83"/>
    </row>
    <row r="241" spans="2:119" ht="18" customHeight="1">
      <c r="B241" s="95" t="s">
        <v>45</v>
      </c>
      <c r="C241" s="103">
        <v>345.1</v>
      </c>
      <c r="D241" s="102">
        <v>0.22444302229991989</v>
      </c>
      <c r="E241" s="103">
        <v>184.9</v>
      </c>
      <c r="F241" s="102">
        <v>0.11155940010124218</v>
      </c>
      <c r="G241" s="103">
        <v>1053.71</v>
      </c>
      <c r="H241" s="102">
        <v>0.22473845476065518</v>
      </c>
      <c r="I241" s="103">
        <v>590.61</v>
      </c>
      <c r="J241" s="237">
        <v>0.12139278036781884</v>
      </c>
      <c r="K241" s="238">
        <v>-46.421327151550273</v>
      </c>
      <c r="L241" s="238">
        <v>-43.949473764128655</v>
      </c>
      <c r="M241" s="15"/>
      <c r="DJ241" s="97"/>
      <c r="DK241" s="97"/>
      <c r="DN241" s="83"/>
      <c r="DO241" s="83"/>
    </row>
    <row r="242" spans="2:119" ht="18" customHeight="1">
      <c r="B242" s="95" t="s">
        <v>46</v>
      </c>
      <c r="C242" s="103">
        <v>35</v>
      </c>
      <c r="D242" s="102" t="s">
        <v>230</v>
      </c>
      <c r="E242" s="103">
        <v>48</v>
      </c>
      <c r="F242" s="102" t="s">
        <v>230</v>
      </c>
      <c r="G242" s="103">
        <v>153.91999999999999</v>
      </c>
      <c r="H242" s="102" t="s">
        <v>230</v>
      </c>
      <c r="I242" s="103">
        <v>205.47</v>
      </c>
      <c r="J242" s="237" t="s">
        <v>230</v>
      </c>
      <c r="K242" s="237">
        <v>37.142857142857146</v>
      </c>
      <c r="L242" s="237">
        <v>33.49142411642412</v>
      </c>
      <c r="M242" s="15"/>
      <c r="DJ242" s="97"/>
      <c r="DK242" s="97"/>
      <c r="DN242" s="83"/>
      <c r="DO242" s="83"/>
    </row>
    <row r="243" spans="2:119" ht="18" customHeight="1">
      <c r="B243" s="95" t="s">
        <v>47</v>
      </c>
      <c r="C243" s="103">
        <v>0</v>
      </c>
      <c r="D243" s="102">
        <v>0</v>
      </c>
      <c r="E243" s="103">
        <v>0</v>
      </c>
      <c r="F243" s="102">
        <v>0</v>
      </c>
      <c r="G243" s="103">
        <v>0</v>
      </c>
      <c r="H243" s="102">
        <v>0</v>
      </c>
      <c r="I243" s="103">
        <v>0</v>
      </c>
      <c r="J243" s="237">
        <v>0</v>
      </c>
      <c r="K243" s="237" t="s">
        <v>122</v>
      </c>
      <c r="L243" s="237" t="s">
        <v>122</v>
      </c>
      <c r="M243" s="15"/>
      <c r="DJ243" s="97"/>
      <c r="DK243" s="97"/>
      <c r="DN243" s="83"/>
      <c r="DO243" s="83"/>
    </row>
    <row r="244" spans="2:119" ht="18" customHeight="1">
      <c r="B244" s="95" t="s">
        <v>48</v>
      </c>
      <c r="C244" s="115">
        <v>4230.1999999999989</v>
      </c>
      <c r="D244" s="102">
        <v>2.7511992840716339</v>
      </c>
      <c r="E244" s="115">
        <v>3219.6999999999921</v>
      </c>
      <c r="F244" s="102">
        <v>1.9426057355650002</v>
      </c>
      <c r="G244" s="103">
        <v>7671.46</v>
      </c>
      <c r="H244" s="102">
        <v>1.6361921839578024</v>
      </c>
      <c r="I244" s="103">
        <v>7583.33</v>
      </c>
      <c r="J244" s="237">
        <v>1.5586622528346818</v>
      </c>
      <c r="K244" s="237">
        <v>-23.887759443997926</v>
      </c>
      <c r="L244" s="237">
        <v>-1.1488034872110364</v>
      </c>
      <c r="M244" s="15"/>
      <c r="DJ244" s="97"/>
      <c r="DK244" s="97"/>
      <c r="DN244" s="83"/>
      <c r="DO244" s="83"/>
    </row>
    <row r="245" spans="2:119" ht="18" customHeight="1">
      <c r="B245" s="95" t="s">
        <v>49</v>
      </c>
      <c r="C245" s="103">
        <v>32.799999999999997</v>
      </c>
      <c r="D245" s="102" t="s">
        <v>230</v>
      </c>
      <c r="E245" s="103">
        <v>14.8</v>
      </c>
      <c r="F245" s="102" t="s">
        <v>230</v>
      </c>
      <c r="G245" s="103">
        <v>825.8</v>
      </c>
      <c r="H245" s="102">
        <v>0.17612912085996055</v>
      </c>
      <c r="I245" s="103">
        <v>296.10000000000002</v>
      </c>
      <c r="J245" s="237">
        <v>6.0859792869933045E-2</v>
      </c>
      <c r="K245" s="237">
        <v>-54.878048780487795</v>
      </c>
      <c r="L245" s="237">
        <v>-64.143860498910144</v>
      </c>
      <c r="M245" s="15"/>
      <c r="DJ245" s="97"/>
      <c r="DK245" s="97"/>
      <c r="DN245" s="83"/>
      <c r="DO245" s="83"/>
    </row>
    <row r="246" spans="2:119" ht="18" customHeight="1">
      <c r="B246" s="95" t="s">
        <v>50</v>
      </c>
      <c r="C246" s="115">
        <v>8022.799999999992</v>
      </c>
      <c r="D246" s="102">
        <v>5.2177962309701407</v>
      </c>
      <c r="E246" s="115">
        <v>13510.800000000085</v>
      </c>
      <c r="F246" s="102">
        <v>8.1517400913351654</v>
      </c>
      <c r="G246" s="103">
        <v>4575.8599999999997</v>
      </c>
      <c r="H246" s="102">
        <v>0.9759532562100498</v>
      </c>
      <c r="I246" s="103">
        <v>17999.05</v>
      </c>
      <c r="J246" s="237">
        <v>3.6994881960674375</v>
      </c>
      <c r="K246" s="237">
        <v>68.405045619983042</v>
      </c>
      <c r="L246" s="237">
        <v>293.34791711284873</v>
      </c>
      <c r="M246" s="15"/>
      <c r="DJ246" s="97"/>
      <c r="DK246" s="97"/>
      <c r="DN246" s="83"/>
      <c r="DO246" s="83"/>
    </row>
    <row r="247" spans="2:119" ht="18" customHeight="1">
      <c r="B247" s="95" t="s">
        <v>51</v>
      </c>
      <c r="C247" s="115">
        <v>106.7</v>
      </c>
      <c r="D247" s="102">
        <v>6.9394582669954949E-2</v>
      </c>
      <c r="E247" s="115">
        <v>292.39999999999998</v>
      </c>
      <c r="F247" s="102">
        <v>0.17641951643917367</v>
      </c>
      <c r="G247" s="103">
        <v>1076.8900000000001</v>
      </c>
      <c r="H247" s="102">
        <v>0.22968235524689143</v>
      </c>
      <c r="I247" s="103">
        <v>2310.34</v>
      </c>
      <c r="J247" s="237">
        <v>0.47486259324255692</v>
      </c>
      <c r="K247" s="237">
        <v>174.0393626991565</v>
      </c>
      <c r="L247" s="237">
        <v>114.5381608149393</v>
      </c>
      <c r="M247" s="15"/>
      <c r="DJ247" s="97"/>
      <c r="DK247" s="97"/>
      <c r="DN247" s="83"/>
      <c r="DO247" s="83"/>
    </row>
    <row r="248" spans="2:119" ht="18" customHeight="1">
      <c r="B248" s="95" t="s">
        <v>52</v>
      </c>
      <c r="C248" s="115">
        <v>33.9</v>
      </c>
      <c r="D248" s="102" t="s">
        <v>230</v>
      </c>
      <c r="E248" s="115">
        <v>15.4</v>
      </c>
      <c r="F248" s="102" t="s">
        <v>230</v>
      </c>
      <c r="G248" s="103">
        <v>365.71</v>
      </c>
      <c r="H248" s="102">
        <v>7.7999734547948868E-2</v>
      </c>
      <c r="I248" s="103">
        <v>95.7</v>
      </c>
      <c r="J248" s="237" t="s">
        <v>230</v>
      </c>
      <c r="K248" s="237">
        <v>-54.572271386430685</v>
      </c>
      <c r="L248" s="237">
        <v>-73.831724590522541</v>
      </c>
      <c r="M248" s="15"/>
      <c r="DJ248" s="97"/>
      <c r="DK248" s="97"/>
      <c r="DN248" s="83"/>
      <c r="DO248" s="83"/>
    </row>
    <row r="249" spans="2:119" ht="18" customHeight="1">
      <c r="B249" s="95" t="s">
        <v>110</v>
      </c>
      <c r="C249" s="115">
        <v>132615.99999999994</v>
      </c>
      <c r="D249" s="102">
        <v>86.249596769997567</v>
      </c>
      <c r="E249" s="115">
        <v>142142.70000000004</v>
      </c>
      <c r="F249" s="102">
        <v>85.761786591513484</v>
      </c>
      <c r="G249" s="103">
        <v>416260.62100000004</v>
      </c>
      <c r="H249" s="102">
        <v>88.781323837916261</v>
      </c>
      <c r="I249" s="103">
        <v>420868.48</v>
      </c>
      <c r="J249" s="237">
        <v>86.504452949285906</v>
      </c>
      <c r="K249" s="237">
        <v>7.1836731616094607</v>
      </c>
      <c r="L249" s="237">
        <v>1.1069649079296306</v>
      </c>
      <c r="M249" s="15"/>
      <c r="DJ249" s="97"/>
      <c r="DK249" s="97"/>
      <c r="DN249" s="83"/>
      <c r="DO249" s="83"/>
    </row>
    <row r="250" spans="2:119" ht="18" customHeight="1">
      <c r="B250" s="95" t="s">
        <v>53</v>
      </c>
      <c r="C250" s="115">
        <v>2234.1999999999998</v>
      </c>
      <c r="D250" s="102">
        <v>1.4530588247536396</v>
      </c>
      <c r="E250" s="115">
        <v>2896.5</v>
      </c>
      <c r="F250" s="102">
        <v>1.7476030416076149</v>
      </c>
      <c r="G250" s="103">
        <v>17515.240000000002</v>
      </c>
      <c r="H250" s="102">
        <v>3.7357033456662823</v>
      </c>
      <c r="I250" s="103">
        <v>21788.45</v>
      </c>
      <c r="J250" s="237">
        <v>4.478353778983089</v>
      </c>
      <c r="K250" s="237">
        <v>29.643720347327918</v>
      </c>
      <c r="L250" s="237">
        <v>24.397096471415747</v>
      </c>
      <c r="M250" s="15"/>
      <c r="DJ250" s="97"/>
      <c r="DK250" s="97"/>
      <c r="DN250" s="83"/>
      <c r="DO250" s="83"/>
    </row>
    <row r="251" spans="2:119" ht="18" customHeight="1">
      <c r="B251" s="95" t="s">
        <v>75</v>
      </c>
      <c r="C251" s="108">
        <v>27.1</v>
      </c>
      <c r="D251" s="102" t="s">
        <v>230</v>
      </c>
      <c r="E251" s="108">
        <v>149.6</v>
      </c>
      <c r="F251" s="102">
        <v>9.0261147945623746E-2</v>
      </c>
      <c r="G251" s="123">
        <v>111.93</v>
      </c>
      <c r="H251" s="102" t="s">
        <v>230</v>
      </c>
      <c r="I251" s="103">
        <v>589.21</v>
      </c>
      <c r="J251" s="237">
        <v>0.12110502721004136</v>
      </c>
      <c r="K251" s="237">
        <v>452.02952029520293</v>
      </c>
      <c r="L251" s="237">
        <v>426.40936299472889</v>
      </c>
      <c r="M251" s="15"/>
      <c r="DJ251" s="97"/>
      <c r="DK251" s="97"/>
      <c r="DN251" s="83"/>
      <c r="DO251" s="83"/>
    </row>
    <row r="252" spans="2:119" ht="18" customHeight="1">
      <c r="B252" s="585" t="s">
        <v>54</v>
      </c>
      <c r="C252" s="108">
        <v>1682.9000000000524</v>
      </c>
      <c r="D252" s="109">
        <v>1.0945093081093795</v>
      </c>
      <c r="E252" s="108">
        <v>2692.1999999997788</v>
      </c>
      <c r="F252" s="109">
        <v>1.6243386530694404</v>
      </c>
      <c r="G252" s="108">
        <v>7485.1089999999967</v>
      </c>
      <c r="H252" s="109">
        <v>1.5964466792334437</v>
      </c>
      <c r="I252" s="108">
        <v>11716.960000000021</v>
      </c>
      <c r="J252" s="237">
        <v>2.4082801711087196</v>
      </c>
      <c r="K252" s="237">
        <v>59.973854655653902</v>
      </c>
      <c r="L252" s="237">
        <v>56.536932194307376</v>
      </c>
      <c r="M252" s="104"/>
      <c r="DJ252" s="97"/>
      <c r="DK252" s="97"/>
      <c r="DN252" s="83"/>
      <c r="DO252" s="83"/>
    </row>
    <row r="253" spans="2:119" ht="3" customHeight="1">
      <c r="B253" s="365"/>
      <c r="C253" s="456"/>
      <c r="D253" s="457"/>
      <c r="E253" s="456"/>
      <c r="F253" s="457"/>
      <c r="G253" s="456"/>
      <c r="H253" s="457"/>
      <c r="I253" s="456"/>
      <c r="J253" s="459"/>
      <c r="K253" s="459"/>
      <c r="L253" s="459"/>
      <c r="M253" s="104"/>
      <c r="DJ253" s="97"/>
      <c r="DK253" s="97"/>
      <c r="DN253" s="83"/>
      <c r="DO253" s="83"/>
    </row>
    <row r="254" spans="2:119" ht="24" customHeight="1">
      <c r="B254" s="61"/>
      <c r="C254" s="108"/>
      <c r="D254" s="109"/>
      <c r="E254" s="108"/>
      <c r="F254" s="109"/>
      <c r="G254" s="108"/>
      <c r="H254" s="109"/>
      <c r="I254" s="108"/>
      <c r="J254" s="109"/>
      <c r="K254" s="110"/>
      <c r="L254" s="122"/>
    </row>
    <row r="255" spans="2:119" ht="12.75" customHeight="1">
      <c r="B255" s="27" t="s">
        <v>232</v>
      </c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15"/>
    </row>
    <row r="256" spans="2:119" ht="21" customHeight="1">
      <c r="B256" s="705" t="s">
        <v>39</v>
      </c>
      <c r="C256" s="706" t="s">
        <v>461</v>
      </c>
      <c r="D256" s="706"/>
      <c r="E256" s="706"/>
      <c r="F256" s="706"/>
      <c r="G256" s="706"/>
      <c r="H256" s="706"/>
      <c r="I256" s="706"/>
      <c r="J256" s="706"/>
      <c r="K256" s="706"/>
      <c r="L256" s="710"/>
      <c r="M256" s="15"/>
    </row>
    <row r="257" spans="2:119" ht="21" customHeight="1">
      <c r="B257" s="699"/>
      <c r="C257" s="716" t="s">
        <v>308</v>
      </c>
      <c r="D257" s="716"/>
      <c r="E257" s="716"/>
      <c r="F257" s="716"/>
      <c r="G257" s="772" t="s">
        <v>255</v>
      </c>
      <c r="H257" s="772"/>
      <c r="I257" s="772"/>
      <c r="J257" s="772"/>
      <c r="K257" s="716" t="s">
        <v>1</v>
      </c>
      <c r="L257" s="696"/>
      <c r="M257" s="15"/>
    </row>
    <row r="258" spans="2:119" ht="21" customHeight="1">
      <c r="B258" s="707"/>
      <c r="C258" s="580">
        <v>2019</v>
      </c>
      <c r="D258" s="582" t="s">
        <v>40</v>
      </c>
      <c r="E258" s="580">
        <v>2020</v>
      </c>
      <c r="F258" s="582" t="s">
        <v>40</v>
      </c>
      <c r="G258" s="580">
        <v>2019</v>
      </c>
      <c r="H258" s="582" t="s">
        <v>40</v>
      </c>
      <c r="I258" s="580">
        <v>2020</v>
      </c>
      <c r="J258" s="582" t="s">
        <v>40</v>
      </c>
      <c r="K258" s="389" t="s">
        <v>224</v>
      </c>
      <c r="L258" s="393" t="s">
        <v>41</v>
      </c>
      <c r="M258" s="15"/>
    </row>
    <row r="259" spans="2:119" ht="18" customHeight="1">
      <c r="B259" s="125" t="s">
        <v>42</v>
      </c>
      <c r="C259" s="114">
        <v>8023531.4499999993</v>
      </c>
      <c r="D259" s="102">
        <v>100</v>
      </c>
      <c r="E259" s="114">
        <v>4862784.2700000005</v>
      </c>
      <c r="F259" s="102">
        <v>100</v>
      </c>
      <c r="G259" s="114">
        <v>22133161.879999999</v>
      </c>
      <c r="H259" s="102">
        <v>100</v>
      </c>
      <c r="I259" s="114">
        <v>14517918.302299997</v>
      </c>
      <c r="J259" s="237">
        <v>100</v>
      </c>
      <c r="K259" s="237">
        <v>-39.393466576366457</v>
      </c>
      <c r="L259" s="237">
        <v>-34.406487509501737</v>
      </c>
      <c r="M259" s="15"/>
      <c r="DJ259" s="97"/>
      <c r="DK259" s="97"/>
      <c r="DN259" s="83"/>
      <c r="DO259" s="83"/>
    </row>
    <row r="260" spans="2:119" ht="18" customHeight="1">
      <c r="B260" s="95" t="s">
        <v>43</v>
      </c>
      <c r="C260" s="115">
        <v>6677.9000000000005</v>
      </c>
      <c r="D260" s="102">
        <v>8.3228937801446537E-2</v>
      </c>
      <c r="E260" s="115">
        <v>4985.0999999999995</v>
      </c>
      <c r="F260" s="102">
        <v>0.1025153435400086</v>
      </c>
      <c r="G260" s="115">
        <v>28126.34</v>
      </c>
      <c r="H260" s="102">
        <v>0.12707782174319868</v>
      </c>
      <c r="I260" s="115">
        <v>17827.440000000002</v>
      </c>
      <c r="J260" s="237">
        <v>0.12279611738258435</v>
      </c>
      <c r="K260" s="237">
        <v>-25.349286452327814</v>
      </c>
      <c r="L260" s="237">
        <v>-36.616566535141082</v>
      </c>
      <c r="M260" s="15"/>
      <c r="DJ260" s="97"/>
      <c r="DK260" s="97"/>
      <c r="DN260" s="83"/>
      <c r="DO260" s="83"/>
    </row>
    <row r="261" spans="2:119" ht="18" customHeight="1">
      <c r="B261" s="95" t="s">
        <v>44</v>
      </c>
      <c r="C261" s="115">
        <v>5131235.1000000006</v>
      </c>
      <c r="D261" s="102">
        <v>63.952327375746762</v>
      </c>
      <c r="E261" s="115">
        <v>2308199.3000000003</v>
      </c>
      <c r="F261" s="527">
        <v>47.466619365370285</v>
      </c>
      <c r="G261" s="115">
        <v>13123168.420000002</v>
      </c>
      <c r="H261" s="102">
        <v>59.291882882121683</v>
      </c>
      <c r="I261" s="115">
        <v>6738668.0379999988</v>
      </c>
      <c r="J261" s="238">
        <v>46.416214072043836</v>
      </c>
      <c r="K261" s="237">
        <v>-55.016691790247528</v>
      </c>
      <c r="L261" s="237">
        <v>-48.650601574768181</v>
      </c>
      <c r="M261" s="15"/>
      <c r="DJ261" s="97"/>
      <c r="DK261" s="97"/>
      <c r="DN261" s="83"/>
      <c r="DO261" s="83"/>
    </row>
    <row r="262" spans="2:119" ht="18" customHeight="1">
      <c r="B262" s="95" t="s">
        <v>45</v>
      </c>
      <c r="C262" s="115">
        <v>1806.5</v>
      </c>
      <c r="D262" s="102" t="s">
        <v>230</v>
      </c>
      <c r="E262" s="115">
        <v>5113</v>
      </c>
      <c r="F262" s="102">
        <v>0.10514552396542977</v>
      </c>
      <c r="G262" s="115">
        <v>5178.4900000000007</v>
      </c>
      <c r="H262" s="102" t="s">
        <v>230</v>
      </c>
      <c r="I262" s="115">
        <v>12181.97</v>
      </c>
      <c r="J262" s="237">
        <v>8.3909894974888197E-2</v>
      </c>
      <c r="K262" s="237">
        <v>183.03349017437034</v>
      </c>
      <c r="L262" s="237">
        <v>135.24174035288277</v>
      </c>
      <c r="M262" s="15"/>
      <c r="DJ262" s="97"/>
      <c r="DK262" s="97"/>
      <c r="DN262" s="83"/>
      <c r="DO262" s="83"/>
    </row>
    <row r="263" spans="2:119" ht="18" customHeight="1">
      <c r="B263" s="95" t="s">
        <v>46</v>
      </c>
      <c r="C263" s="115">
        <v>822.59999999999991</v>
      </c>
      <c r="D263" s="102" t="s">
        <v>230</v>
      </c>
      <c r="E263" s="115">
        <v>1360</v>
      </c>
      <c r="F263" s="102" t="s">
        <v>230</v>
      </c>
      <c r="G263" s="115">
        <v>3559.56</v>
      </c>
      <c r="H263" s="102" t="s">
        <v>230</v>
      </c>
      <c r="I263" s="115">
        <v>6538.9400000000005</v>
      </c>
      <c r="J263" s="237" t="s">
        <v>230</v>
      </c>
      <c r="K263" s="237">
        <v>65.329443228786772</v>
      </c>
      <c r="L263" s="237">
        <v>83.700794480216658</v>
      </c>
      <c r="M263" s="15"/>
      <c r="DJ263" s="97"/>
      <c r="DK263" s="97"/>
      <c r="DN263" s="83"/>
      <c r="DO263" s="83"/>
    </row>
    <row r="264" spans="2:119" ht="18" customHeight="1">
      <c r="B264" s="95" t="s">
        <v>47</v>
      </c>
      <c r="C264" s="115">
        <v>1214.5999999999999</v>
      </c>
      <c r="D264" s="102" t="s">
        <v>230</v>
      </c>
      <c r="E264" s="115">
        <v>59.4</v>
      </c>
      <c r="F264" s="102" t="s">
        <v>230</v>
      </c>
      <c r="G264" s="115">
        <v>1039.79</v>
      </c>
      <c r="H264" s="102" t="s">
        <v>230</v>
      </c>
      <c r="I264" s="115">
        <v>80.75</v>
      </c>
      <c r="J264" s="237" t="s">
        <v>230</v>
      </c>
      <c r="K264" s="237">
        <v>-95.109501070311211</v>
      </c>
      <c r="L264" s="237">
        <v>-92.234008790236487</v>
      </c>
      <c r="M264" s="15"/>
      <c r="DJ264" s="97"/>
      <c r="DK264" s="97"/>
      <c r="DN264" s="83"/>
      <c r="DO264" s="83"/>
    </row>
    <row r="265" spans="2:119" ht="18" customHeight="1">
      <c r="B265" s="95" t="s">
        <v>48</v>
      </c>
      <c r="C265" s="115">
        <v>221461.80000000019</v>
      </c>
      <c r="D265" s="102">
        <v>2.7601536976589056</v>
      </c>
      <c r="E265" s="115">
        <v>87662.000000000044</v>
      </c>
      <c r="F265" s="102">
        <v>1.8027120911123624</v>
      </c>
      <c r="G265" s="115">
        <v>249004.73409999997</v>
      </c>
      <c r="H265" s="102">
        <v>1.1250301039229555</v>
      </c>
      <c r="I265" s="115">
        <v>139690.81399999998</v>
      </c>
      <c r="J265" s="237">
        <v>0.96219589538446093</v>
      </c>
      <c r="K265" s="237">
        <v>-60.41664973372383</v>
      </c>
      <c r="L265" s="237">
        <v>-43.900338077949819</v>
      </c>
      <c r="M265" s="15"/>
      <c r="DJ265" s="97"/>
      <c r="DK265" s="97"/>
      <c r="DN265" s="83"/>
      <c r="DO265" s="83"/>
    </row>
    <row r="266" spans="2:119" ht="18" customHeight="1">
      <c r="B266" s="95" t="s">
        <v>49</v>
      </c>
      <c r="C266" s="115">
        <v>652.69999999999982</v>
      </c>
      <c r="D266" s="102" t="s">
        <v>230</v>
      </c>
      <c r="E266" s="115">
        <v>463.2</v>
      </c>
      <c r="F266" s="102" t="s">
        <v>230</v>
      </c>
      <c r="G266" s="115">
        <v>14400.54</v>
      </c>
      <c r="H266" s="102">
        <v>6.5063184727405077E-2</v>
      </c>
      <c r="I266" s="115">
        <v>7486.6500000000005</v>
      </c>
      <c r="J266" s="237">
        <v>5.1568343643412916E-2</v>
      </c>
      <c r="K266" s="237">
        <v>-29.033246514478328</v>
      </c>
      <c r="L266" s="237">
        <v>-48.01132457532843</v>
      </c>
      <c r="M266" s="15"/>
      <c r="DJ266" s="97"/>
      <c r="DK266" s="97"/>
      <c r="DN266" s="83"/>
      <c r="DO266" s="83"/>
    </row>
    <row r="267" spans="2:119" ht="18" customHeight="1">
      <c r="B267" s="95" t="s">
        <v>50</v>
      </c>
      <c r="C267" s="115">
        <v>219048.7000000001</v>
      </c>
      <c r="D267" s="102">
        <v>2.7300784120438655</v>
      </c>
      <c r="E267" s="115">
        <v>138858.10000000021</v>
      </c>
      <c r="F267" s="102">
        <v>2.85552663433289</v>
      </c>
      <c r="G267" s="115">
        <v>215075.932</v>
      </c>
      <c r="H267" s="102">
        <v>0.97173613587648866</v>
      </c>
      <c r="I267" s="115">
        <v>198457.274</v>
      </c>
      <c r="J267" s="237">
        <v>1.3669816144960636</v>
      </c>
      <c r="K267" s="237">
        <v>-36.60857151857099</v>
      </c>
      <c r="L267" s="237">
        <v>-7.7268794539037451</v>
      </c>
      <c r="M267" s="15"/>
      <c r="DJ267" s="97"/>
      <c r="DK267" s="97"/>
      <c r="DN267" s="83"/>
      <c r="DO267" s="83"/>
    </row>
    <row r="268" spans="2:119" ht="18" customHeight="1">
      <c r="B268" s="95" t="s">
        <v>51</v>
      </c>
      <c r="C268" s="115">
        <v>4729.3999999999987</v>
      </c>
      <c r="D268" s="102">
        <v>5.894411992365281E-2</v>
      </c>
      <c r="E268" s="115">
        <v>2791.2</v>
      </c>
      <c r="F268" s="102">
        <v>5.7399215038589392E-2</v>
      </c>
      <c r="G268" s="115">
        <v>39595.78</v>
      </c>
      <c r="H268" s="102">
        <v>0.17889798219828501</v>
      </c>
      <c r="I268" s="115">
        <v>22542.13</v>
      </c>
      <c r="J268" s="237">
        <v>0.15527109004621392</v>
      </c>
      <c r="K268" s="237">
        <v>-40.981942741151101</v>
      </c>
      <c r="L268" s="237">
        <v>-43.069362442159232</v>
      </c>
      <c r="M268" s="15"/>
      <c r="DJ268" s="97"/>
      <c r="DK268" s="97"/>
      <c r="DN268" s="83"/>
      <c r="DO268" s="83"/>
    </row>
    <row r="269" spans="2:119" ht="18" customHeight="1">
      <c r="B269" s="95" t="s">
        <v>52</v>
      </c>
      <c r="C269" s="115">
        <v>723.49999999999989</v>
      </c>
      <c r="D269" s="102" t="s">
        <v>230</v>
      </c>
      <c r="E269" s="115">
        <v>543.19999999999993</v>
      </c>
      <c r="F269" s="102" t="s">
        <v>230</v>
      </c>
      <c r="G269" s="115">
        <v>6880.94</v>
      </c>
      <c r="H269" s="102" t="s">
        <v>230</v>
      </c>
      <c r="I269" s="115">
        <v>4548.25</v>
      </c>
      <c r="J269" s="237" t="s">
        <v>230</v>
      </c>
      <c r="K269" s="237">
        <v>-24.920525224602621</v>
      </c>
      <c r="L269" s="237">
        <v>-33.900746118989552</v>
      </c>
      <c r="M269" s="15"/>
      <c r="DJ269" s="97"/>
      <c r="DK269" s="97"/>
      <c r="DN269" s="83"/>
      <c r="DO269" s="83"/>
    </row>
    <row r="270" spans="2:119" ht="18" customHeight="1">
      <c r="B270" s="95" t="s">
        <v>110</v>
      </c>
      <c r="C270" s="115">
        <v>2246588.7999999998</v>
      </c>
      <c r="D270" s="102">
        <v>27.99999992521996</v>
      </c>
      <c r="E270" s="115">
        <v>2135517.3600000003</v>
      </c>
      <c r="F270" s="102">
        <v>43.915527430954697</v>
      </c>
      <c r="G270" s="115">
        <v>7450838.4110000012</v>
      </c>
      <c r="H270" s="102">
        <v>33.663687327623713</v>
      </c>
      <c r="I270" s="115">
        <v>6389093.4900000002</v>
      </c>
      <c r="J270" s="237">
        <v>44.008330650185641</v>
      </c>
      <c r="K270" s="237">
        <v>-4.9440039939663176</v>
      </c>
      <c r="L270" s="237">
        <v>-14.250006005129567</v>
      </c>
      <c r="M270" s="15"/>
      <c r="DJ270" s="97"/>
      <c r="DK270" s="97"/>
      <c r="DN270" s="83"/>
      <c r="DO270" s="83"/>
    </row>
    <row r="271" spans="2:119" ht="18" customHeight="1">
      <c r="B271" s="95" t="s">
        <v>53</v>
      </c>
      <c r="C271" s="115">
        <v>55959.099999999991</v>
      </c>
      <c r="D271" s="102">
        <v>0.69743728617153977</v>
      </c>
      <c r="E271" s="115">
        <v>26638.7</v>
      </c>
      <c r="F271" s="102">
        <v>0.54780756292937494</v>
      </c>
      <c r="G271" s="115">
        <v>373896.47399999999</v>
      </c>
      <c r="H271" s="102">
        <v>1.6893043841958291</v>
      </c>
      <c r="I271" s="115">
        <v>197451.49000000002</v>
      </c>
      <c r="J271" s="237">
        <v>1.3600537342100818</v>
      </c>
      <c r="K271" s="237">
        <v>-52.39612502702866</v>
      </c>
      <c r="L271" s="237">
        <v>-47.190865993563769</v>
      </c>
      <c r="M271" s="15"/>
      <c r="DJ271" s="97"/>
      <c r="DK271" s="97"/>
      <c r="DN271" s="83"/>
      <c r="DO271" s="83"/>
    </row>
    <row r="272" spans="2:119" ht="18" customHeight="1">
      <c r="B272" s="95" t="s">
        <v>75</v>
      </c>
      <c r="C272" s="115">
        <v>440.29999999999995</v>
      </c>
      <c r="D272" s="102" t="s">
        <v>230</v>
      </c>
      <c r="E272" s="115">
        <v>1700.3</v>
      </c>
      <c r="F272" s="102" t="s">
        <v>230</v>
      </c>
      <c r="G272" s="115">
        <v>1851.9600000000003</v>
      </c>
      <c r="H272" s="102" t="s">
        <v>230</v>
      </c>
      <c r="I272" s="115">
        <v>6962.0000000000009</v>
      </c>
      <c r="J272" s="237" t="s">
        <v>230</v>
      </c>
      <c r="K272" s="237">
        <v>286.16852146263909</v>
      </c>
      <c r="L272" s="237">
        <v>275.92604591891836</v>
      </c>
      <c r="M272" s="15"/>
      <c r="DJ272" s="97"/>
      <c r="DK272" s="97"/>
      <c r="DN272" s="83"/>
      <c r="DO272" s="83"/>
    </row>
    <row r="273" spans="2:119" ht="18" customHeight="1">
      <c r="B273" s="126" t="s">
        <v>54</v>
      </c>
      <c r="C273" s="115">
        <v>132170.4499999999</v>
      </c>
      <c r="D273" s="102">
        <v>1.6472852486918328</v>
      </c>
      <c r="E273" s="115">
        <v>148893.40999999974</v>
      </c>
      <c r="F273" s="102">
        <v>3.0618962662721563</v>
      </c>
      <c r="G273" s="115">
        <v>620544.50889999932</v>
      </c>
      <c r="H273" s="102">
        <v>2.8036866682872663</v>
      </c>
      <c r="I273" s="115">
        <v>776389.0663000003</v>
      </c>
      <c r="J273" s="237">
        <v>5.3477988381915686</v>
      </c>
      <c r="K273" s="237">
        <v>12.652570979367916</v>
      </c>
      <c r="L273" s="237">
        <v>25.114162669210582</v>
      </c>
      <c r="DJ273" s="97"/>
      <c r="DK273" s="97"/>
      <c r="DN273" s="83"/>
      <c r="DO273" s="83"/>
    </row>
    <row r="274" spans="2:119" ht="5.25" customHeight="1">
      <c r="B274" s="61"/>
      <c r="C274" s="121"/>
      <c r="D274" s="109"/>
      <c r="E274" s="121"/>
      <c r="F274" s="109"/>
      <c r="G274" s="121"/>
      <c r="H274" s="109"/>
      <c r="I274" s="121"/>
      <c r="J274" s="109"/>
      <c r="K274" s="110"/>
      <c r="L274" s="110"/>
    </row>
    <row r="275" spans="2:119" ht="3" customHeight="1">
      <c r="B275" s="365"/>
      <c r="C275" s="411"/>
      <c r="D275" s="457"/>
      <c r="E275" s="411"/>
      <c r="F275" s="457"/>
      <c r="G275" s="411"/>
      <c r="H275" s="457"/>
      <c r="I275" s="411"/>
      <c r="J275" s="457"/>
      <c r="K275" s="460"/>
      <c r="L275" s="460"/>
    </row>
    <row r="276" spans="2:119" ht="9" customHeight="1"/>
    <row r="277" spans="2:119" ht="12.75" customHeight="1">
      <c r="B277" s="686" t="s">
        <v>518</v>
      </c>
      <c r="C277" s="686"/>
      <c r="D277" s="686"/>
      <c r="E277" s="686"/>
      <c r="F277" s="686"/>
      <c r="G277" s="686"/>
      <c r="H277" s="686"/>
      <c r="I277" s="686"/>
      <c r="J277" s="686"/>
      <c r="K277" s="686"/>
      <c r="L277" s="686"/>
    </row>
    <row r="279" spans="2:119">
      <c r="E279" s="124"/>
      <c r="I279" s="124"/>
    </row>
  </sheetData>
  <mergeCells count="68">
    <mergeCell ref="B277:L277"/>
    <mergeCell ref="G257:J257"/>
    <mergeCell ref="G215:J215"/>
    <mergeCell ref="B214:B216"/>
    <mergeCell ref="K215:L215"/>
    <mergeCell ref="K236:L236"/>
    <mergeCell ref="G236:J236"/>
    <mergeCell ref="B235:B237"/>
    <mergeCell ref="B256:B258"/>
    <mergeCell ref="C256:L256"/>
    <mergeCell ref="C257:F257"/>
    <mergeCell ref="C236:F236"/>
    <mergeCell ref="C235:L235"/>
    <mergeCell ref="K257:L257"/>
    <mergeCell ref="C215:F215"/>
    <mergeCell ref="C214:L214"/>
    <mergeCell ref="B193:B195"/>
    <mergeCell ref="C193:L193"/>
    <mergeCell ref="K194:L194"/>
    <mergeCell ref="G194:J194"/>
    <mergeCell ref="G173:J173"/>
    <mergeCell ref="B172:B174"/>
    <mergeCell ref="C173:F173"/>
    <mergeCell ref="C194:F194"/>
    <mergeCell ref="C172:L172"/>
    <mergeCell ref="K173:L173"/>
    <mergeCell ref="B88:B90"/>
    <mergeCell ref="C88:L88"/>
    <mergeCell ref="G89:J89"/>
    <mergeCell ref="K89:L89"/>
    <mergeCell ref="K131:L131"/>
    <mergeCell ref="K110:L110"/>
    <mergeCell ref="G110:J110"/>
    <mergeCell ref="C109:L109"/>
    <mergeCell ref="C89:F89"/>
    <mergeCell ref="C110:F110"/>
    <mergeCell ref="C131:F131"/>
    <mergeCell ref="B151:B153"/>
    <mergeCell ref="G152:J152"/>
    <mergeCell ref="G131:J131"/>
    <mergeCell ref="C130:L130"/>
    <mergeCell ref="B130:B132"/>
    <mergeCell ref="C152:F152"/>
    <mergeCell ref="K152:L152"/>
    <mergeCell ref="C151:L151"/>
    <mergeCell ref="B1:L1"/>
    <mergeCell ref="B4:B6"/>
    <mergeCell ref="C4:L4"/>
    <mergeCell ref="G5:J5"/>
    <mergeCell ref="K5:L5"/>
    <mergeCell ref="B2:L2"/>
    <mergeCell ref="C5:F5"/>
    <mergeCell ref="C67:L67"/>
    <mergeCell ref="B67:B69"/>
    <mergeCell ref="B109:B111"/>
    <mergeCell ref="B25:B27"/>
    <mergeCell ref="C25:L25"/>
    <mergeCell ref="G26:J26"/>
    <mergeCell ref="C46:L46"/>
    <mergeCell ref="K26:L26"/>
    <mergeCell ref="B46:B48"/>
    <mergeCell ref="G47:J47"/>
    <mergeCell ref="K47:L47"/>
    <mergeCell ref="K68:L68"/>
    <mergeCell ref="G68:J68"/>
    <mergeCell ref="C26:F26"/>
    <mergeCell ref="C47:F47"/>
    <mergeCell ref="C68:F68"/>
  </mergeCells>
  <phoneticPr fontId="6" type="noConversion"/>
  <hyperlinks>
    <hyperlink ref="N2" location="Indice!A1" tooltip="(voltar ao índice)" display="Indice!A1" xr:uid="{00000000-0004-0000-1700-000000000000}"/>
  </hyperlinks>
  <printOptions horizontalCentered="1"/>
  <pageMargins left="0.47244094488188981" right="0.47244094488188981" top="0.6692913385826772" bottom="0.6692913385826772" header="0" footer="0"/>
  <pageSetup paperSize="9" scale="67" fitToHeight="6" orientation="portrait" r:id="rId1"/>
  <headerFooter alignWithMargins="0"/>
  <rowBreaks count="4" manualBreakCount="4">
    <brk id="64" min="1" max="11" man="1"/>
    <brk id="127" min="1" max="11" man="1"/>
    <brk id="190" min="1" max="11" man="1"/>
    <brk id="253" min="1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O30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O2" sqref="O2"/>
    </sheetView>
  </sheetViews>
  <sheetFormatPr defaultRowHeight="11.25"/>
  <cols>
    <col min="1" max="1" width="6.7109375" style="588" customWidth="1"/>
    <col min="2" max="2" width="19.42578125" style="588" customWidth="1"/>
    <col min="3" max="3" width="5" style="588" customWidth="1"/>
    <col min="4" max="13" width="8.5703125" style="588" customWidth="1"/>
    <col min="14" max="14" width="6.7109375" style="588" customWidth="1"/>
    <col min="15" max="15" width="13.5703125" style="588" customWidth="1"/>
    <col min="16" max="256" width="9.140625" style="588"/>
    <col min="257" max="257" width="6.7109375" style="588" customWidth="1"/>
    <col min="258" max="258" width="19.42578125" style="588" customWidth="1"/>
    <col min="259" max="259" width="5" style="588" customWidth="1"/>
    <col min="260" max="269" width="8.5703125" style="588" customWidth="1"/>
    <col min="270" max="270" width="6.7109375" style="588" customWidth="1"/>
    <col min="271" max="512" width="9.140625" style="588"/>
    <col min="513" max="513" width="6.7109375" style="588" customWidth="1"/>
    <col min="514" max="514" width="19.42578125" style="588" customWidth="1"/>
    <col min="515" max="515" width="5" style="588" customWidth="1"/>
    <col min="516" max="525" width="8.5703125" style="588" customWidth="1"/>
    <col min="526" max="526" width="6.7109375" style="588" customWidth="1"/>
    <col min="527" max="768" width="9.140625" style="588"/>
    <col min="769" max="769" width="6.7109375" style="588" customWidth="1"/>
    <col min="770" max="770" width="19.42578125" style="588" customWidth="1"/>
    <col min="771" max="771" width="5" style="588" customWidth="1"/>
    <col min="772" max="781" width="8.5703125" style="588" customWidth="1"/>
    <col min="782" max="782" width="6.7109375" style="588" customWidth="1"/>
    <col min="783" max="1024" width="9.140625" style="588"/>
    <col min="1025" max="1025" width="6.7109375" style="588" customWidth="1"/>
    <col min="1026" max="1026" width="19.42578125" style="588" customWidth="1"/>
    <col min="1027" max="1027" width="5" style="588" customWidth="1"/>
    <col min="1028" max="1037" width="8.5703125" style="588" customWidth="1"/>
    <col min="1038" max="1038" width="6.7109375" style="588" customWidth="1"/>
    <col min="1039" max="1280" width="9.140625" style="588"/>
    <col min="1281" max="1281" width="6.7109375" style="588" customWidth="1"/>
    <col min="1282" max="1282" width="19.42578125" style="588" customWidth="1"/>
    <col min="1283" max="1283" width="5" style="588" customWidth="1"/>
    <col min="1284" max="1293" width="8.5703125" style="588" customWidth="1"/>
    <col min="1294" max="1294" width="6.7109375" style="588" customWidth="1"/>
    <col min="1295" max="1536" width="9.140625" style="588"/>
    <col min="1537" max="1537" width="6.7109375" style="588" customWidth="1"/>
    <col min="1538" max="1538" width="19.42578125" style="588" customWidth="1"/>
    <col min="1539" max="1539" width="5" style="588" customWidth="1"/>
    <col min="1540" max="1549" width="8.5703125" style="588" customWidth="1"/>
    <col min="1550" max="1550" width="6.7109375" style="588" customWidth="1"/>
    <col min="1551" max="1792" width="9.140625" style="588"/>
    <col min="1793" max="1793" width="6.7109375" style="588" customWidth="1"/>
    <col min="1794" max="1794" width="19.42578125" style="588" customWidth="1"/>
    <col min="1795" max="1795" width="5" style="588" customWidth="1"/>
    <col min="1796" max="1805" width="8.5703125" style="588" customWidth="1"/>
    <col min="1806" max="1806" width="6.7109375" style="588" customWidth="1"/>
    <col min="1807" max="2048" width="9.140625" style="588"/>
    <col min="2049" max="2049" width="6.7109375" style="588" customWidth="1"/>
    <col min="2050" max="2050" width="19.42578125" style="588" customWidth="1"/>
    <col min="2051" max="2051" width="5" style="588" customWidth="1"/>
    <col min="2052" max="2061" width="8.5703125" style="588" customWidth="1"/>
    <col min="2062" max="2062" width="6.7109375" style="588" customWidth="1"/>
    <col min="2063" max="2304" width="9.140625" style="588"/>
    <col min="2305" max="2305" width="6.7109375" style="588" customWidth="1"/>
    <col min="2306" max="2306" width="19.42578125" style="588" customWidth="1"/>
    <col min="2307" max="2307" width="5" style="588" customWidth="1"/>
    <col min="2308" max="2317" width="8.5703125" style="588" customWidth="1"/>
    <col min="2318" max="2318" width="6.7109375" style="588" customWidth="1"/>
    <col min="2319" max="2560" width="9.140625" style="588"/>
    <col min="2561" max="2561" width="6.7109375" style="588" customWidth="1"/>
    <col min="2562" max="2562" width="19.42578125" style="588" customWidth="1"/>
    <col min="2563" max="2563" width="5" style="588" customWidth="1"/>
    <col min="2564" max="2573" width="8.5703125" style="588" customWidth="1"/>
    <col min="2574" max="2574" width="6.7109375" style="588" customWidth="1"/>
    <col min="2575" max="2816" width="9.140625" style="588"/>
    <col min="2817" max="2817" width="6.7109375" style="588" customWidth="1"/>
    <col min="2818" max="2818" width="19.42578125" style="588" customWidth="1"/>
    <col min="2819" max="2819" width="5" style="588" customWidth="1"/>
    <col min="2820" max="2829" width="8.5703125" style="588" customWidth="1"/>
    <col min="2830" max="2830" width="6.7109375" style="588" customWidth="1"/>
    <col min="2831" max="3072" width="9.140625" style="588"/>
    <col min="3073" max="3073" width="6.7109375" style="588" customWidth="1"/>
    <col min="3074" max="3074" width="19.42578125" style="588" customWidth="1"/>
    <col min="3075" max="3075" width="5" style="588" customWidth="1"/>
    <col min="3076" max="3085" width="8.5703125" style="588" customWidth="1"/>
    <col min="3086" max="3086" width="6.7109375" style="588" customWidth="1"/>
    <col min="3087" max="3328" width="9.140625" style="588"/>
    <col min="3329" max="3329" width="6.7109375" style="588" customWidth="1"/>
    <col min="3330" max="3330" width="19.42578125" style="588" customWidth="1"/>
    <col min="3331" max="3331" width="5" style="588" customWidth="1"/>
    <col min="3332" max="3341" width="8.5703125" style="588" customWidth="1"/>
    <col min="3342" max="3342" width="6.7109375" style="588" customWidth="1"/>
    <col min="3343" max="3584" width="9.140625" style="588"/>
    <col min="3585" max="3585" width="6.7109375" style="588" customWidth="1"/>
    <col min="3586" max="3586" width="19.42578125" style="588" customWidth="1"/>
    <col min="3587" max="3587" width="5" style="588" customWidth="1"/>
    <col min="3588" max="3597" width="8.5703125" style="588" customWidth="1"/>
    <col min="3598" max="3598" width="6.7109375" style="588" customWidth="1"/>
    <col min="3599" max="3840" width="9.140625" style="588"/>
    <col min="3841" max="3841" width="6.7109375" style="588" customWidth="1"/>
    <col min="3842" max="3842" width="19.42578125" style="588" customWidth="1"/>
    <col min="3843" max="3843" width="5" style="588" customWidth="1"/>
    <col min="3844" max="3853" width="8.5703125" style="588" customWidth="1"/>
    <col min="3854" max="3854" width="6.7109375" style="588" customWidth="1"/>
    <col min="3855" max="4096" width="9.140625" style="588"/>
    <col min="4097" max="4097" width="6.7109375" style="588" customWidth="1"/>
    <col min="4098" max="4098" width="19.42578125" style="588" customWidth="1"/>
    <col min="4099" max="4099" width="5" style="588" customWidth="1"/>
    <col min="4100" max="4109" width="8.5703125" style="588" customWidth="1"/>
    <col min="4110" max="4110" width="6.7109375" style="588" customWidth="1"/>
    <col min="4111" max="4352" width="9.140625" style="588"/>
    <col min="4353" max="4353" width="6.7109375" style="588" customWidth="1"/>
    <col min="4354" max="4354" width="19.42578125" style="588" customWidth="1"/>
    <col min="4355" max="4355" width="5" style="588" customWidth="1"/>
    <col min="4356" max="4365" width="8.5703125" style="588" customWidth="1"/>
    <col min="4366" max="4366" width="6.7109375" style="588" customWidth="1"/>
    <col min="4367" max="4608" width="9.140625" style="588"/>
    <col min="4609" max="4609" width="6.7109375" style="588" customWidth="1"/>
    <col min="4610" max="4610" width="19.42578125" style="588" customWidth="1"/>
    <col min="4611" max="4611" width="5" style="588" customWidth="1"/>
    <col min="4612" max="4621" width="8.5703125" style="588" customWidth="1"/>
    <col min="4622" max="4622" width="6.7109375" style="588" customWidth="1"/>
    <col min="4623" max="4864" width="9.140625" style="588"/>
    <col min="4865" max="4865" width="6.7109375" style="588" customWidth="1"/>
    <col min="4866" max="4866" width="19.42578125" style="588" customWidth="1"/>
    <col min="4867" max="4867" width="5" style="588" customWidth="1"/>
    <col min="4868" max="4877" width="8.5703125" style="588" customWidth="1"/>
    <col min="4878" max="4878" width="6.7109375" style="588" customWidth="1"/>
    <col min="4879" max="5120" width="9.140625" style="588"/>
    <col min="5121" max="5121" width="6.7109375" style="588" customWidth="1"/>
    <col min="5122" max="5122" width="19.42578125" style="588" customWidth="1"/>
    <col min="5123" max="5123" width="5" style="588" customWidth="1"/>
    <col min="5124" max="5133" width="8.5703125" style="588" customWidth="1"/>
    <col min="5134" max="5134" width="6.7109375" style="588" customWidth="1"/>
    <col min="5135" max="5376" width="9.140625" style="588"/>
    <col min="5377" max="5377" width="6.7109375" style="588" customWidth="1"/>
    <col min="5378" max="5378" width="19.42578125" style="588" customWidth="1"/>
    <col min="5379" max="5379" width="5" style="588" customWidth="1"/>
    <col min="5380" max="5389" width="8.5703125" style="588" customWidth="1"/>
    <col min="5390" max="5390" width="6.7109375" style="588" customWidth="1"/>
    <col min="5391" max="5632" width="9.140625" style="588"/>
    <col min="5633" max="5633" width="6.7109375" style="588" customWidth="1"/>
    <col min="5634" max="5634" width="19.42578125" style="588" customWidth="1"/>
    <col min="5635" max="5635" width="5" style="588" customWidth="1"/>
    <col min="5636" max="5645" width="8.5703125" style="588" customWidth="1"/>
    <col min="5646" max="5646" width="6.7109375" style="588" customWidth="1"/>
    <col min="5647" max="5888" width="9.140625" style="588"/>
    <col min="5889" max="5889" width="6.7109375" style="588" customWidth="1"/>
    <col min="5890" max="5890" width="19.42578125" style="588" customWidth="1"/>
    <col min="5891" max="5891" width="5" style="588" customWidth="1"/>
    <col min="5892" max="5901" width="8.5703125" style="588" customWidth="1"/>
    <col min="5902" max="5902" width="6.7109375" style="588" customWidth="1"/>
    <col min="5903" max="6144" width="9.140625" style="588"/>
    <col min="6145" max="6145" width="6.7109375" style="588" customWidth="1"/>
    <col min="6146" max="6146" width="19.42578125" style="588" customWidth="1"/>
    <col min="6147" max="6147" width="5" style="588" customWidth="1"/>
    <col min="6148" max="6157" width="8.5703125" style="588" customWidth="1"/>
    <col min="6158" max="6158" width="6.7109375" style="588" customWidth="1"/>
    <col min="6159" max="6400" width="9.140625" style="588"/>
    <col min="6401" max="6401" width="6.7109375" style="588" customWidth="1"/>
    <col min="6402" max="6402" width="19.42578125" style="588" customWidth="1"/>
    <col min="6403" max="6403" width="5" style="588" customWidth="1"/>
    <col min="6404" max="6413" width="8.5703125" style="588" customWidth="1"/>
    <col min="6414" max="6414" width="6.7109375" style="588" customWidth="1"/>
    <col min="6415" max="6656" width="9.140625" style="588"/>
    <col min="6657" max="6657" width="6.7109375" style="588" customWidth="1"/>
    <col min="6658" max="6658" width="19.42578125" style="588" customWidth="1"/>
    <col min="6659" max="6659" width="5" style="588" customWidth="1"/>
    <col min="6660" max="6669" width="8.5703125" style="588" customWidth="1"/>
    <col min="6670" max="6670" width="6.7109375" style="588" customWidth="1"/>
    <col min="6671" max="6912" width="9.140625" style="588"/>
    <col min="6913" max="6913" width="6.7109375" style="588" customWidth="1"/>
    <col min="6914" max="6914" width="19.42578125" style="588" customWidth="1"/>
    <col min="6915" max="6915" width="5" style="588" customWidth="1"/>
    <col min="6916" max="6925" width="8.5703125" style="588" customWidth="1"/>
    <col min="6926" max="6926" width="6.7109375" style="588" customWidth="1"/>
    <col min="6927" max="7168" width="9.140625" style="588"/>
    <col min="7169" max="7169" width="6.7109375" style="588" customWidth="1"/>
    <col min="7170" max="7170" width="19.42578125" style="588" customWidth="1"/>
    <col min="7171" max="7171" width="5" style="588" customWidth="1"/>
    <col min="7172" max="7181" width="8.5703125" style="588" customWidth="1"/>
    <col min="7182" max="7182" width="6.7109375" style="588" customWidth="1"/>
    <col min="7183" max="7424" width="9.140625" style="588"/>
    <col min="7425" max="7425" width="6.7109375" style="588" customWidth="1"/>
    <col min="7426" max="7426" width="19.42578125" style="588" customWidth="1"/>
    <col min="7427" max="7427" width="5" style="588" customWidth="1"/>
    <col min="7428" max="7437" width="8.5703125" style="588" customWidth="1"/>
    <col min="7438" max="7438" width="6.7109375" style="588" customWidth="1"/>
    <col min="7439" max="7680" width="9.140625" style="588"/>
    <col min="7681" max="7681" width="6.7109375" style="588" customWidth="1"/>
    <col min="7682" max="7682" width="19.42578125" style="588" customWidth="1"/>
    <col min="7683" max="7683" width="5" style="588" customWidth="1"/>
    <col min="7684" max="7693" width="8.5703125" style="588" customWidth="1"/>
    <col min="7694" max="7694" width="6.7109375" style="588" customWidth="1"/>
    <col min="7695" max="7936" width="9.140625" style="588"/>
    <col min="7937" max="7937" width="6.7109375" style="588" customWidth="1"/>
    <col min="7938" max="7938" width="19.42578125" style="588" customWidth="1"/>
    <col min="7939" max="7939" width="5" style="588" customWidth="1"/>
    <col min="7940" max="7949" width="8.5703125" style="588" customWidth="1"/>
    <col min="7950" max="7950" width="6.7109375" style="588" customWidth="1"/>
    <col min="7951" max="8192" width="9.140625" style="588"/>
    <col min="8193" max="8193" width="6.7109375" style="588" customWidth="1"/>
    <col min="8194" max="8194" width="19.42578125" style="588" customWidth="1"/>
    <col min="8195" max="8195" width="5" style="588" customWidth="1"/>
    <col min="8196" max="8205" width="8.5703125" style="588" customWidth="1"/>
    <col min="8206" max="8206" width="6.7109375" style="588" customWidth="1"/>
    <col min="8207" max="8448" width="9.140625" style="588"/>
    <col min="8449" max="8449" width="6.7109375" style="588" customWidth="1"/>
    <col min="8450" max="8450" width="19.42578125" style="588" customWidth="1"/>
    <col min="8451" max="8451" width="5" style="588" customWidth="1"/>
    <col min="8452" max="8461" width="8.5703125" style="588" customWidth="1"/>
    <col min="8462" max="8462" width="6.7109375" style="588" customWidth="1"/>
    <col min="8463" max="8704" width="9.140625" style="588"/>
    <col min="8705" max="8705" width="6.7109375" style="588" customWidth="1"/>
    <col min="8706" max="8706" width="19.42578125" style="588" customWidth="1"/>
    <col min="8707" max="8707" width="5" style="588" customWidth="1"/>
    <col min="8708" max="8717" width="8.5703125" style="588" customWidth="1"/>
    <col min="8718" max="8718" width="6.7109375" style="588" customWidth="1"/>
    <col min="8719" max="8960" width="9.140625" style="588"/>
    <col min="8961" max="8961" width="6.7109375" style="588" customWidth="1"/>
    <col min="8962" max="8962" width="19.42578125" style="588" customWidth="1"/>
    <col min="8963" max="8963" width="5" style="588" customWidth="1"/>
    <col min="8964" max="8973" width="8.5703125" style="588" customWidth="1"/>
    <col min="8974" max="8974" width="6.7109375" style="588" customWidth="1"/>
    <col min="8975" max="9216" width="9.140625" style="588"/>
    <col min="9217" max="9217" width="6.7109375" style="588" customWidth="1"/>
    <col min="9218" max="9218" width="19.42578125" style="588" customWidth="1"/>
    <col min="9219" max="9219" width="5" style="588" customWidth="1"/>
    <col min="9220" max="9229" width="8.5703125" style="588" customWidth="1"/>
    <col min="9230" max="9230" width="6.7109375" style="588" customWidth="1"/>
    <col min="9231" max="9472" width="9.140625" style="588"/>
    <col min="9473" max="9473" width="6.7109375" style="588" customWidth="1"/>
    <col min="9474" max="9474" width="19.42578125" style="588" customWidth="1"/>
    <col min="9475" max="9475" width="5" style="588" customWidth="1"/>
    <col min="9476" max="9485" width="8.5703125" style="588" customWidth="1"/>
    <col min="9486" max="9486" width="6.7109375" style="588" customWidth="1"/>
    <col min="9487" max="9728" width="9.140625" style="588"/>
    <col min="9729" max="9729" width="6.7109375" style="588" customWidth="1"/>
    <col min="9730" max="9730" width="19.42578125" style="588" customWidth="1"/>
    <col min="9731" max="9731" width="5" style="588" customWidth="1"/>
    <col min="9732" max="9741" width="8.5703125" style="588" customWidth="1"/>
    <col min="9742" max="9742" width="6.7109375" style="588" customWidth="1"/>
    <col min="9743" max="9984" width="9.140625" style="588"/>
    <col min="9985" max="9985" width="6.7109375" style="588" customWidth="1"/>
    <col min="9986" max="9986" width="19.42578125" style="588" customWidth="1"/>
    <col min="9987" max="9987" width="5" style="588" customWidth="1"/>
    <col min="9988" max="9997" width="8.5703125" style="588" customWidth="1"/>
    <col min="9998" max="9998" width="6.7109375" style="588" customWidth="1"/>
    <col min="9999" max="10240" width="9.140625" style="588"/>
    <col min="10241" max="10241" width="6.7109375" style="588" customWidth="1"/>
    <col min="10242" max="10242" width="19.42578125" style="588" customWidth="1"/>
    <col min="10243" max="10243" width="5" style="588" customWidth="1"/>
    <col min="10244" max="10253" width="8.5703125" style="588" customWidth="1"/>
    <col min="10254" max="10254" width="6.7109375" style="588" customWidth="1"/>
    <col min="10255" max="10496" width="9.140625" style="588"/>
    <col min="10497" max="10497" width="6.7109375" style="588" customWidth="1"/>
    <col min="10498" max="10498" width="19.42578125" style="588" customWidth="1"/>
    <col min="10499" max="10499" width="5" style="588" customWidth="1"/>
    <col min="10500" max="10509" width="8.5703125" style="588" customWidth="1"/>
    <col min="10510" max="10510" width="6.7109375" style="588" customWidth="1"/>
    <col min="10511" max="10752" width="9.140625" style="588"/>
    <col min="10753" max="10753" width="6.7109375" style="588" customWidth="1"/>
    <col min="10754" max="10754" width="19.42578125" style="588" customWidth="1"/>
    <col min="10755" max="10755" width="5" style="588" customWidth="1"/>
    <col min="10756" max="10765" width="8.5703125" style="588" customWidth="1"/>
    <col min="10766" max="10766" width="6.7109375" style="588" customWidth="1"/>
    <col min="10767" max="11008" width="9.140625" style="588"/>
    <col min="11009" max="11009" width="6.7109375" style="588" customWidth="1"/>
    <col min="11010" max="11010" width="19.42578125" style="588" customWidth="1"/>
    <col min="11011" max="11011" width="5" style="588" customWidth="1"/>
    <col min="11012" max="11021" width="8.5703125" style="588" customWidth="1"/>
    <col min="11022" max="11022" width="6.7109375" style="588" customWidth="1"/>
    <col min="11023" max="11264" width="9.140625" style="588"/>
    <col min="11265" max="11265" width="6.7109375" style="588" customWidth="1"/>
    <col min="11266" max="11266" width="19.42578125" style="588" customWidth="1"/>
    <col min="11267" max="11267" width="5" style="588" customWidth="1"/>
    <col min="11268" max="11277" width="8.5703125" style="588" customWidth="1"/>
    <col min="11278" max="11278" width="6.7109375" style="588" customWidth="1"/>
    <col min="11279" max="11520" width="9.140625" style="588"/>
    <col min="11521" max="11521" width="6.7109375" style="588" customWidth="1"/>
    <col min="11522" max="11522" width="19.42578125" style="588" customWidth="1"/>
    <col min="11523" max="11523" width="5" style="588" customWidth="1"/>
    <col min="11524" max="11533" width="8.5703125" style="588" customWidth="1"/>
    <col min="11534" max="11534" width="6.7109375" style="588" customWidth="1"/>
    <col min="11535" max="11776" width="9.140625" style="588"/>
    <col min="11777" max="11777" width="6.7109375" style="588" customWidth="1"/>
    <col min="11778" max="11778" width="19.42578125" style="588" customWidth="1"/>
    <col min="11779" max="11779" width="5" style="588" customWidth="1"/>
    <col min="11780" max="11789" width="8.5703125" style="588" customWidth="1"/>
    <col min="11790" max="11790" width="6.7109375" style="588" customWidth="1"/>
    <col min="11791" max="12032" width="9.140625" style="588"/>
    <col min="12033" max="12033" width="6.7109375" style="588" customWidth="1"/>
    <col min="12034" max="12034" width="19.42578125" style="588" customWidth="1"/>
    <col min="12035" max="12035" width="5" style="588" customWidth="1"/>
    <col min="12036" max="12045" width="8.5703125" style="588" customWidth="1"/>
    <col min="12046" max="12046" width="6.7109375" style="588" customWidth="1"/>
    <col min="12047" max="12288" width="9.140625" style="588"/>
    <col min="12289" max="12289" width="6.7109375" style="588" customWidth="1"/>
    <col min="12290" max="12290" width="19.42578125" style="588" customWidth="1"/>
    <col min="12291" max="12291" width="5" style="588" customWidth="1"/>
    <col min="12292" max="12301" width="8.5703125" style="588" customWidth="1"/>
    <col min="12302" max="12302" width="6.7109375" style="588" customWidth="1"/>
    <col min="12303" max="12544" width="9.140625" style="588"/>
    <col min="12545" max="12545" width="6.7109375" style="588" customWidth="1"/>
    <col min="12546" max="12546" width="19.42578125" style="588" customWidth="1"/>
    <col min="12547" max="12547" width="5" style="588" customWidth="1"/>
    <col min="12548" max="12557" width="8.5703125" style="588" customWidth="1"/>
    <col min="12558" max="12558" width="6.7109375" style="588" customWidth="1"/>
    <col min="12559" max="12800" width="9.140625" style="588"/>
    <col min="12801" max="12801" width="6.7109375" style="588" customWidth="1"/>
    <col min="12802" max="12802" width="19.42578125" style="588" customWidth="1"/>
    <col min="12803" max="12803" width="5" style="588" customWidth="1"/>
    <col min="12804" max="12813" width="8.5703125" style="588" customWidth="1"/>
    <col min="12814" max="12814" width="6.7109375" style="588" customWidth="1"/>
    <col min="12815" max="13056" width="9.140625" style="588"/>
    <col min="13057" max="13057" width="6.7109375" style="588" customWidth="1"/>
    <col min="13058" max="13058" width="19.42578125" style="588" customWidth="1"/>
    <col min="13059" max="13059" width="5" style="588" customWidth="1"/>
    <col min="13060" max="13069" width="8.5703125" style="588" customWidth="1"/>
    <col min="13070" max="13070" width="6.7109375" style="588" customWidth="1"/>
    <col min="13071" max="13312" width="9.140625" style="588"/>
    <col min="13313" max="13313" width="6.7109375" style="588" customWidth="1"/>
    <col min="13314" max="13314" width="19.42578125" style="588" customWidth="1"/>
    <col min="13315" max="13315" width="5" style="588" customWidth="1"/>
    <col min="13316" max="13325" width="8.5703125" style="588" customWidth="1"/>
    <col min="13326" max="13326" width="6.7109375" style="588" customWidth="1"/>
    <col min="13327" max="13568" width="9.140625" style="588"/>
    <col min="13569" max="13569" width="6.7109375" style="588" customWidth="1"/>
    <col min="13570" max="13570" width="19.42578125" style="588" customWidth="1"/>
    <col min="13571" max="13571" width="5" style="588" customWidth="1"/>
    <col min="13572" max="13581" width="8.5703125" style="588" customWidth="1"/>
    <col min="13582" max="13582" width="6.7109375" style="588" customWidth="1"/>
    <col min="13583" max="13824" width="9.140625" style="588"/>
    <col min="13825" max="13825" width="6.7109375" style="588" customWidth="1"/>
    <col min="13826" max="13826" width="19.42578125" style="588" customWidth="1"/>
    <col min="13827" max="13827" width="5" style="588" customWidth="1"/>
    <col min="13828" max="13837" width="8.5703125" style="588" customWidth="1"/>
    <col min="13838" max="13838" width="6.7109375" style="588" customWidth="1"/>
    <col min="13839" max="14080" width="9.140625" style="588"/>
    <col min="14081" max="14081" width="6.7109375" style="588" customWidth="1"/>
    <col min="14082" max="14082" width="19.42578125" style="588" customWidth="1"/>
    <col min="14083" max="14083" width="5" style="588" customWidth="1"/>
    <col min="14084" max="14093" width="8.5703125" style="588" customWidth="1"/>
    <col min="14094" max="14094" width="6.7109375" style="588" customWidth="1"/>
    <col min="14095" max="14336" width="9.140625" style="588"/>
    <col min="14337" max="14337" width="6.7109375" style="588" customWidth="1"/>
    <col min="14338" max="14338" width="19.42578125" style="588" customWidth="1"/>
    <col min="14339" max="14339" width="5" style="588" customWidth="1"/>
    <col min="14340" max="14349" width="8.5703125" style="588" customWidth="1"/>
    <col min="14350" max="14350" width="6.7109375" style="588" customWidth="1"/>
    <col min="14351" max="14592" width="9.140625" style="588"/>
    <col min="14593" max="14593" width="6.7109375" style="588" customWidth="1"/>
    <col min="14594" max="14594" width="19.42578125" style="588" customWidth="1"/>
    <col min="14595" max="14595" width="5" style="588" customWidth="1"/>
    <col min="14596" max="14605" width="8.5703125" style="588" customWidth="1"/>
    <col min="14606" max="14606" width="6.7109375" style="588" customWidth="1"/>
    <col min="14607" max="14848" width="9.140625" style="588"/>
    <col min="14849" max="14849" width="6.7109375" style="588" customWidth="1"/>
    <col min="14850" max="14850" width="19.42578125" style="588" customWidth="1"/>
    <col min="14851" max="14851" width="5" style="588" customWidth="1"/>
    <col min="14852" max="14861" width="8.5703125" style="588" customWidth="1"/>
    <col min="14862" max="14862" width="6.7109375" style="588" customWidth="1"/>
    <col min="14863" max="15104" width="9.140625" style="588"/>
    <col min="15105" max="15105" width="6.7109375" style="588" customWidth="1"/>
    <col min="15106" max="15106" width="19.42578125" style="588" customWidth="1"/>
    <col min="15107" max="15107" width="5" style="588" customWidth="1"/>
    <col min="15108" max="15117" width="8.5703125" style="588" customWidth="1"/>
    <col min="15118" max="15118" width="6.7109375" style="588" customWidth="1"/>
    <col min="15119" max="15360" width="9.140625" style="588"/>
    <col min="15361" max="15361" width="6.7109375" style="588" customWidth="1"/>
    <col min="15362" max="15362" width="19.42578125" style="588" customWidth="1"/>
    <col min="15363" max="15363" width="5" style="588" customWidth="1"/>
    <col min="15364" max="15373" width="8.5703125" style="588" customWidth="1"/>
    <col min="15374" max="15374" width="6.7109375" style="588" customWidth="1"/>
    <col min="15375" max="15616" width="9.140625" style="588"/>
    <col min="15617" max="15617" width="6.7109375" style="588" customWidth="1"/>
    <col min="15618" max="15618" width="19.42578125" style="588" customWidth="1"/>
    <col min="15619" max="15619" width="5" style="588" customWidth="1"/>
    <col min="15620" max="15629" width="8.5703125" style="588" customWidth="1"/>
    <col min="15630" max="15630" width="6.7109375" style="588" customWidth="1"/>
    <col min="15631" max="15872" width="9.140625" style="588"/>
    <col min="15873" max="15873" width="6.7109375" style="588" customWidth="1"/>
    <col min="15874" max="15874" width="19.42578125" style="588" customWidth="1"/>
    <col min="15875" max="15875" width="5" style="588" customWidth="1"/>
    <col min="15876" max="15885" width="8.5703125" style="588" customWidth="1"/>
    <col min="15886" max="15886" width="6.7109375" style="588" customWidth="1"/>
    <col min="15887" max="16128" width="9.140625" style="588"/>
    <col min="16129" max="16129" width="6.7109375" style="588" customWidth="1"/>
    <col min="16130" max="16130" width="19.42578125" style="588" customWidth="1"/>
    <col min="16131" max="16131" width="5" style="588" customWidth="1"/>
    <col min="16132" max="16141" width="8.5703125" style="588" customWidth="1"/>
    <col min="16142" max="16142" width="6.7109375" style="588" customWidth="1"/>
    <col min="16143" max="16384" width="9.140625" style="588"/>
  </cols>
  <sheetData>
    <row r="1" spans="2:15" s="587" customFormat="1" ht="18.75" customHeight="1">
      <c r="B1" s="774" t="s">
        <v>600</v>
      </c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</row>
    <row r="2" spans="2:15" ht="15" customHeight="1">
      <c r="B2" s="774"/>
      <c r="C2" s="774"/>
      <c r="D2" s="774"/>
      <c r="E2" s="774"/>
      <c r="F2" s="774"/>
      <c r="G2" s="774"/>
      <c r="H2" s="774"/>
      <c r="I2" s="774"/>
      <c r="J2" s="774"/>
      <c r="K2" s="774"/>
      <c r="L2" s="774"/>
      <c r="M2" s="774"/>
      <c r="O2" s="531" t="s">
        <v>412</v>
      </c>
    </row>
    <row r="3" spans="2:15" ht="15" customHeight="1"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</row>
    <row r="4" spans="2:15" ht="36" customHeight="1">
      <c r="B4" s="671"/>
      <c r="C4" s="671" t="s">
        <v>601</v>
      </c>
      <c r="D4" s="775" t="s">
        <v>602</v>
      </c>
      <c r="E4" s="775"/>
      <c r="F4" s="775" t="s">
        <v>603</v>
      </c>
      <c r="G4" s="775"/>
      <c r="H4" s="775" t="s">
        <v>604</v>
      </c>
      <c r="I4" s="775"/>
      <c r="J4" s="775" t="s">
        <v>605</v>
      </c>
      <c r="K4" s="775"/>
      <c r="L4" s="775" t="s">
        <v>606</v>
      </c>
      <c r="M4" s="775"/>
    </row>
    <row r="5" spans="2:15" ht="5.25" customHeight="1">
      <c r="B5" s="590"/>
      <c r="C5" s="590"/>
      <c r="D5" s="591"/>
      <c r="E5" s="591"/>
      <c r="F5" s="591"/>
      <c r="G5" s="591"/>
      <c r="H5" s="591"/>
      <c r="I5" s="591"/>
      <c r="J5" s="591"/>
      <c r="K5" s="591"/>
      <c r="L5" s="591"/>
      <c r="M5" s="591"/>
    </row>
    <row r="6" spans="2:15" ht="15" customHeight="1">
      <c r="B6" s="592" t="s">
        <v>71</v>
      </c>
      <c r="C6" s="592"/>
      <c r="D6" s="591"/>
      <c r="E6" s="591"/>
      <c r="F6" s="591"/>
      <c r="G6" s="591"/>
      <c r="H6" s="591"/>
      <c r="I6" s="591"/>
      <c r="J6" s="591"/>
      <c r="K6" s="591"/>
      <c r="L6" s="591"/>
      <c r="M6" s="591"/>
    </row>
    <row r="7" spans="2:15" ht="15" customHeight="1">
      <c r="B7" s="593" t="s">
        <v>607</v>
      </c>
      <c r="C7" s="594" t="s">
        <v>250</v>
      </c>
      <c r="D7" s="591"/>
      <c r="E7" s="595">
        <v>313662</v>
      </c>
      <c r="F7" s="595"/>
      <c r="G7" s="595">
        <v>300465.5</v>
      </c>
      <c r="H7" s="595"/>
      <c r="I7" s="595">
        <v>327837</v>
      </c>
      <c r="J7" s="595"/>
      <c r="K7" s="595">
        <v>292587</v>
      </c>
      <c r="L7" s="596"/>
      <c r="M7" s="596">
        <f>SUM(E7:K7)</f>
        <v>1234551.5</v>
      </c>
    </row>
    <row r="8" spans="2:15" ht="15" customHeight="1">
      <c r="B8" s="597" t="s">
        <v>608</v>
      </c>
      <c r="C8" s="597"/>
      <c r="D8" s="598"/>
      <c r="E8" s="599"/>
      <c r="F8" s="599">
        <v>0</v>
      </c>
      <c r="G8" s="599">
        <v>0</v>
      </c>
      <c r="H8" s="599">
        <v>0</v>
      </c>
      <c r="I8" s="599">
        <v>0</v>
      </c>
      <c r="J8" s="599">
        <v>0</v>
      </c>
      <c r="K8" s="599">
        <v>0</v>
      </c>
      <c r="L8" s="599"/>
      <c r="M8" s="596">
        <f t="shared" ref="M8:M24" si="0">SUM(E8:K8)</f>
        <v>0</v>
      </c>
    </row>
    <row r="9" spans="2:15" ht="15" customHeight="1">
      <c r="B9" s="600" t="s">
        <v>609</v>
      </c>
      <c r="C9" s="600"/>
      <c r="D9" s="601"/>
      <c r="E9" s="602"/>
      <c r="F9" s="599"/>
      <c r="G9" s="599"/>
      <c r="H9" s="599"/>
      <c r="I9" s="599"/>
      <c r="J9" s="602"/>
      <c r="K9" s="602"/>
      <c r="L9" s="602"/>
      <c r="M9" s="596">
        <f t="shared" si="0"/>
        <v>0</v>
      </c>
    </row>
    <row r="10" spans="2:15" ht="6" customHeight="1">
      <c r="B10" s="600"/>
      <c r="C10" s="600"/>
      <c r="D10" s="601"/>
      <c r="E10" s="602"/>
      <c r="F10" s="599"/>
      <c r="G10" s="599"/>
      <c r="H10" s="599"/>
      <c r="I10" s="599"/>
      <c r="J10" s="602"/>
      <c r="K10" s="602"/>
      <c r="L10" s="602"/>
      <c r="M10" s="596">
        <f t="shared" si="0"/>
        <v>0</v>
      </c>
    </row>
    <row r="11" spans="2:15" ht="15" customHeight="1">
      <c r="B11" s="777" t="s">
        <v>14</v>
      </c>
      <c r="C11" s="594" t="s">
        <v>250</v>
      </c>
      <c r="D11" s="601"/>
      <c r="E11" s="602">
        <f>E14+E17+E20+E23</f>
        <v>316164.70999999996</v>
      </c>
      <c r="F11" s="602"/>
      <c r="G11" s="602">
        <f>G14+G17+G20+G23</f>
        <v>316691.58</v>
      </c>
      <c r="H11" s="602"/>
      <c r="I11" s="602">
        <f t="shared" ref="I11:K12" si="1">I14+I17+I20+I23</f>
        <v>339941.14500000002</v>
      </c>
      <c r="J11" s="602">
        <f t="shared" si="1"/>
        <v>0</v>
      </c>
      <c r="K11" s="602">
        <f t="shared" si="1"/>
        <v>296396.99</v>
      </c>
      <c r="L11" s="602"/>
      <c r="M11" s="596">
        <f t="shared" si="0"/>
        <v>1269194.425</v>
      </c>
    </row>
    <row r="12" spans="2:15" ht="15" customHeight="1">
      <c r="B12" s="777"/>
      <c r="C12" s="594" t="s">
        <v>610</v>
      </c>
      <c r="D12" s="601"/>
      <c r="E12" s="602">
        <f>E15+E18+E21+E24</f>
        <v>1569494.5299999998</v>
      </c>
      <c r="F12" s="602"/>
      <c r="G12" s="602">
        <f>G15+G18+G21+G24</f>
        <v>1549542.9500000002</v>
      </c>
      <c r="H12" s="602"/>
      <c r="I12" s="602">
        <f t="shared" si="1"/>
        <v>1631061.59</v>
      </c>
      <c r="J12" s="602">
        <f t="shared" si="1"/>
        <v>0</v>
      </c>
      <c r="K12" s="602">
        <f t="shared" si="1"/>
        <v>1462831.23</v>
      </c>
      <c r="L12" s="602"/>
      <c r="M12" s="596">
        <f t="shared" si="0"/>
        <v>6212930.3000000007</v>
      </c>
    </row>
    <row r="13" spans="2:15" ht="6" customHeight="1">
      <c r="B13" s="600"/>
      <c r="C13" s="600"/>
      <c r="D13" s="601"/>
      <c r="E13" s="602"/>
      <c r="F13" s="599"/>
      <c r="G13" s="599"/>
      <c r="H13" s="599"/>
      <c r="I13" s="599"/>
      <c r="J13" s="602"/>
      <c r="K13" s="602"/>
      <c r="L13" s="602"/>
      <c r="M13" s="596"/>
    </row>
    <row r="14" spans="2:15" ht="15" customHeight="1">
      <c r="B14" s="777" t="s">
        <v>611</v>
      </c>
      <c r="C14" s="594" t="s">
        <v>250</v>
      </c>
      <c r="D14" s="603"/>
      <c r="E14" s="604">
        <v>101655.70999999999</v>
      </c>
      <c r="F14" s="604"/>
      <c r="G14" s="604">
        <v>36938.300000000003</v>
      </c>
      <c r="H14" s="604"/>
      <c r="I14" s="604">
        <v>47187.380000000005</v>
      </c>
      <c r="J14" s="604"/>
      <c r="K14" s="604">
        <v>37361.64</v>
      </c>
      <c r="L14" s="604"/>
      <c r="M14" s="596">
        <f t="shared" si="0"/>
        <v>223143.03000000003</v>
      </c>
    </row>
    <row r="15" spans="2:15" ht="15" customHeight="1">
      <c r="B15" s="777"/>
      <c r="C15" s="594" t="s">
        <v>610</v>
      </c>
      <c r="D15" s="603"/>
      <c r="E15" s="604">
        <v>495338.38</v>
      </c>
      <c r="F15" s="604"/>
      <c r="G15" s="604">
        <v>148425.59</v>
      </c>
      <c r="H15" s="604"/>
      <c r="I15" s="604">
        <v>205602.22999999998</v>
      </c>
      <c r="J15" s="604"/>
      <c r="K15" s="604">
        <v>172615.17</v>
      </c>
      <c r="L15" s="604"/>
      <c r="M15" s="596">
        <f t="shared" si="0"/>
        <v>1021981.37</v>
      </c>
    </row>
    <row r="16" spans="2:15" ht="6" customHeight="1">
      <c r="B16" s="605"/>
      <c r="C16" s="606"/>
      <c r="D16" s="603"/>
      <c r="E16" s="604"/>
      <c r="F16" s="604"/>
      <c r="G16" s="604"/>
      <c r="H16" s="604"/>
      <c r="I16" s="604"/>
      <c r="J16" s="604"/>
      <c r="K16" s="604"/>
      <c r="L16" s="604"/>
      <c r="M16" s="596"/>
    </row>
    <row r="17" spans="2:13" ht="15" customHeight="1">
      <c r="B17" s="777" t="s">
        <v>612</v>
      </c>
      <c r="C17" s="594" t="s">
        <v>250</v>
      </c>
      <c r="D17" s="603"/>
      <c r="E17" s="604">
        <v>214217</v>
      </c>
      <c r="F17" s="604"/>
      <c r="G17" s="604">
        <v>279016.125</v>
      </c>
      <c r="H17" s="604"/>
      <c r="I17" s="604">
        <v>292486.125</v>
      </c>
      <c r="J17" s="604"/>
      <c r="K17" s="604">
        <v>259035.35</v>
      </c>
      <c r="L17" s="604"/>
      <c r="M17" s="596">
        <f t="shared" si="0"/>
        <v>1044754.6</v>
      </c>
    </row>
    <row r="18" spans="2:13" ht="15" customHeight="1">
      <c r="B18" s="777"/>
      <c r="C18" s="594" t="s">
        <v>610</v>
      </c>
      <c r="D18" s="603"/>
      <c r="E18" s="604">
        <v>1071888.1499999999</v>
      </c>
      <c r="F18" s="604"/>
      <c r="G18" s="604">
        <v>1396199.07</v>
      </c>
      <c r="H18" s="604"/>
      <c r="I18" s="604">
        <v>1423589.02</v>
      </c>
      <c r="J18" s="604"/>
      <c r="K18" s="604">
        <v>1290216.06</v>
      </c>
      <c r="L18" s="604"/>
      <c r="M18" s="596">
        <f t="shared" si="0"/>
        <v>5181892.3</v>
      </c>
    </row>
    <row r="19" spans="2:13" ht="6" customHeight="1">
      <c r="B19" s="605"/>
      <c r="C19" s="606"/>
      <c r="D19" s="603"/>
      <c r="E19" s="604"/>
      <c r="F19" s="604"/>
      <c r="G19" s="604"/>
      <c r="H19" s="604"/>
      <c r="I19" s="604"/>
      <c r="J19" s="604"/>
      <c r="K19" s="604"/>
      <c r="L19" s="604"/>
      <c r="M19" s="596"/>
    </row>
    <row r="20" spans="2:13" ht="15" customHeight="1">
      <c r="B20" s="777" t="s">
        <v>613</v>
      </c>
      <c r="C20" s="594" t="s">
        <v>250</v>
      </c>
      <c r="D20" s="603"/>
      <c r="E20" s="604">
        <v>292</v>
      </c>
      <c r="F20" s="607"/>
      <c r="G20" s="607">
        <v>737.15499999999997</v>
      </c>
      <c r="H20" s="604"/>
      <c r="I20" s="604">
        <v>267.64</v>
      </c>
      <c r="J20" s="604"/>
      <c r="K20" s="607">
        <v>0</v>
      </c>
      <c r="L20" s="604"/>
      <c r="M20" s="596">
        <f t="shared" si="0"/>
        <v>1296.7950000000001</v>
      </c>
    </row>
    <row r="21" spans="2:13" ht="15" customHeight="1">
      <c r="B21" s="777"/>
      <c r="C21" s="594" t="s">
        <v>610</v>
      </c>
      <c r="D21" s="603"/>
      <c r="E21" s="604">
        <v>2268</v>
      </c>
      <c r="F21" s="607"/>
      <c r="G21" s="607">
        <v>4918.29</v>
      </c>
      <c r="H21" s="604"/>
      <c r="I21" s="604">
        <v>1870.34</v>
      </c>
      <c r="J21" s="604"/>
      <c r="K21" s="607">
        <v>0</v>
      </c>
      <c r="L21" s="604"/>
      <c r="M21" s="596">
        <f t="shared" si="0"/>
        <v>9056.6299999999992</v>
      </c>
    </row>
    <row r="22" spans="2:13" ht="6" customHeight="1">
      <c r="B22" s="605"/>
      <c r="C22" s="606"/>
      <c r="D22" s="603"/>
      <c r="E22" s="604"/>
      <c r="F22" s="607"/>
      <c r="G22" s="607"/>
      <c r="H22" s="604"/>
      <c r="I22" s="604"/>
      <c r="J22" s="604"/>
      <c r="K22" s="607"/>
      <c r="L22" s="604"/>
      <c r="M22" s="596"/>
    </row>
    <row r="23" spans="2:13" ht="15" customHeight="1">
      <c r="B23" s="777" t="s">
        <v>614</v>
      </c>
      <c r="C23" s="594" t="s">
        <v>250</v>
      </c>
      <c r="D23" s="603"/>
      <c r="E23" s="607">
        <v>0</v>
      </c>
      <c r="F23" s="604"/>
      <c r="G23" s="607">
        <v>0</v>
      </c>
      <c r="H23" s="604"/>
      <c r="I23" s="607">
        <v>0</v>
      </c>
      <c r="J23" s="604"/>
      <c r="K23" s="607">
        <v>0</v>
      </c>
      <c r="L23" s="604"/>
      <c r="M23" s="608">
        <f t="shared" si="0"/>
        <v>0</v>
      </c>
    </row>
    <row r="24" spans="2:13" ht="15" customHeight="1">
      <c r="B24" s="777"/>
      <c r="C24" s="594" t="s">
        <v>610</v>
      </c>
      <c r="D24" s="603"/>
      <c r="E24" s="607">
        <v>0</v>
      </c>
      <c r="F24" s="604"/>
      <c r="G24" s="607">
        <v>0</v>
      </c>
      <c r="H24" s="604"/>
      <c r="I24" s="607">
        <v>0</v>
      </c>
      <c r="J24" s="604"/>
      <c r="K24" s="607">
        <v>0</v>
      </c>
      <c r="L24" s="604"/>
      <c r="M24" s="608">
        <f t="shared" si="0"/>
        <v>0</v>
      </c>
    </row>
    <row r="25" spans="2:13" s="587" customFormat="1" ht="8.25" customHeight="1"/>
    <row r="26" spans="2:13" ht="3" customHeight="1">
      <c r="B26" s="609"/>
      <c r="C26" s="609"/>
      <c r="D26" s="609"/>
      <c r="E26" s="609"/>
      <c r="F26" s="609"/>
      <c r="G26" s="609"/>
      <c r="H26" s="609"/>
      <c r="I26" s="609"/>
      <c r="J26" s="609"/>
      <c r="K26" s="609"/>
      <c r="L26" s="609"/>
      <c r="M26" s="609"/>
    </row>
    <row r="27" spans="2:13" s="611" customFormat="1" ht="6.75" customHeight="1">
      <c r="B27" s="610"/>
      <c r="C27" s="610"/>
      <c r="D27" s="610"/>
      <c r="E27" s="610"/>
      <c r="F27" s="610"/>
      <c r="G27" s="610"/>
      <c r="H27" s="610"/>
      <c r="I27" s="610"/>
      <c r="J27" s="610"/>
      <c r="K27" s="610"/>
      <c r="L27" s="610"/>
      <c r="M27" s="610"/>
    </row>
    <row r="28" spans="2:13" s="612" customFormat="1" ht="12.75" customHeight="1">
      <c r="B28" s="778" t="s">
        <v>615</v>
      </c>
      <c r="C28" s="778"/>
      <c r="D28" s="778"/>
      <c r="E28" s="778"/>
      <c r="F28" s="778"/>
      <c r="G28" s="778"/>
      <c r="H28" s="778"/>
      <c r="I28" s="778"/>
      <c r="J28" s="778"/>
      <c r="K28" s="778"/>
      <c r="L28" s="778"/>
      <c r="M28" s="778"/>
    </row>
    <row r="29" spans="2:13" ht="5.25" customHeight="1"/>
    <row r="30" spans="2:13" ht="12.75" customHeight="1">
      <c r="B30" s="776" t="s">
        <v>635</v>
      </c>
      <c r="C30" s="776"/>
      <c r="D30" s="776"/>
      <c r="E30" s="776"/>
      <c r="F30" s="776"/>
      <c r="G30" s="776"/>
      <c r="H30" s="776"/>
      <c r="I30" s="776"/>
      <c r="J30" s="776"/>
      <c r="K30" s="776"/>
      <c r="L30" s="776"/>
      <c r="M30" s="776"/>
    </row>
  </sheetData>
  <mergeCells count="13">
    <mergeCell ref="B30:M30"/>
    <mergeCell ref="B11:B12"/>
    <mergeCell ref="B14:B15"/>
    <mergeCell ref="B17:B18"/>
    <mergeCell ref="B20:B21"/>
    <mergeCell ref="B23:B24"/>
    <mergeCell ref="B28:M28"/>
    <mergeCell ref="B1:M2"/>
    <mergeCell ref="D4:E4"/>
    <mergeCell ref="F4:G4"/>
    <mergeCell ref="H4:I4"/>
    <mergeCell ref="J4:K4"/>
    <mergeCell ref="L4:M4"/>
  </mergeCells>
  <hyperlinks>
    <hyperlink ref="O2" location="Indice!A1" tooltip="(voltar ao índice)" display="Indice!A1" xr:uid="{00000000-0004-0000-1800-000000000000}"/>
  </hyperlinks>
  <printOptions horizontalCentered="1"/>
  <pageMargins left="0.27559055118110237" right="0.27559055118110237" top="0.6692913385826772" bottom="0.47244094488188981" header="0" footer="0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3">
    <pageSetUpPr fitToPage="1"/>
  </sheetPr>
  <dimension ref="B1:EM44"/>
  <sheetViews>
    <sheetView showGridLines="0" zoomScaleNormal="100" zoomScaleSheetLayoutView="90" workbookViewId="0">
      <pane xSplit="2" ySplit="5" topLeftCell="C6" activePane="bottomRight" state="frozen"/>
      <selection activeCell="E37" sqref="E37"/>
      <selection pane="topRight" activeCell="E37" sqref="E37"/>
      <selection pane="bottomLeft" activeCell="E37" sqref="E37"/>
      <selection pane="bottomRight" activeCell="R2" sqref="R2"/>
    </sheetView>
  </sheetViews>
  <sheetFormatPr defaultColWidth="7" defaultRowHeight="21" customHeight="1"/>
  <cols>
    <col min="1" max="1" width="6.7109375" style="40" customWidth="1"/>
    <col min="2" max="2" width="10.85546875" style="53" customWidth="1"/>
    <col min="3" max="7" width="15.7109375" style="53" customWidth="1"/>
    <col min="8" max="16" width="15.7109375" style="40" customWidth="1"/>
    <col min="17" max="17" width="7" style="40"/>
    <col min="18" max="18" width="14" style="40" customWidth="1"/>
    <col min="19" max="16384" width="7" style="40"/>
  </cols>
  <sheetData>
    <row r="1" spans="2:143" ht="21" customHeight="1">
      <c r="B1" s="780" t="s">
        <v>617</v>
      </c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</row>
    <row r="2" spans="2:143" ht="21" customHeight="1">
      <c r="B2" s="783"/>
      <c r="C2" s="783"/>
      <c r="D2" s="783"/>
      <c r="E2" s="783"/>
      <c r="F2" s="783"/>
      <c r="G2" s="783"/>
      <c r="H2" s="783"/>
      <c r="I2" s="783"/>
      <c r="J2" s="54"/>
      <c r="M2" s="54"/>
      <c r="N2" s="55"/>
      <c r="P2" s="54"/>
      <c r="Q2" s="55"/>
      <c r="R2" s="531" t="s">
        <v>412</v>
      </c>
      <c r="S2" s="531"/>
      <c r="T2" s="55"/>
      <c r="V2" s="54"/>
      <c r="W2" s="55"/>
      <c r="Y2" s="54"/>
      <c r="Z2" s="55"/>
      <c r="AB2" s="54"/>
      <c r="AC2" s="55"/>
      <c r="AE2" s="54"/>
      <c r="AF2" s="55"/>
      <c r="AH2" s="54"/>
      <c r="AI2" s="55"/>
      <c r="AK2" s="54"/>
      <c r="AL2" s="55"/>
      <c r="AN2" s="54"/>
      <c r="AO2" s="55"/>
      <c r="AQ2" s="54"/>
      <c r="AR2" s="55"/>
      <c r="AT2" s="54"/>
      <c r="AU2" s="55"/>
      <c r="AW2" s="54"/>
      <c r="AX2" s="55"/>
      <c r="AZ2" s="54"/>
      <c r="BA2" s="55"/>
      <c r="BC2" s="54"/>
      <c r="BD2" s="55"/>
      <c r="BF2" s="54"/>
      <c r="BG2" s="55"/>
      <c r="BI2" s="54"/>
      <c r="BJ2" s="55"/>
      <c r="BL2" s="54"/>
      <c r="BM2" s="55"/>
      <c r="BO2" s="54"/>
      <c r="BP2" s="55"/>
      <c r="BR2" s="54"/>
      <c r="BS2" s="55"/>
      <c r="BU2" s="54"/>
      <c r="BV2" s="55"/>
      <c r="BX2" s="54"/>
      <c r="BY2" s="55"/>
      <c r="CA2" s="54"/>
      <c r="CB2" s="55"/>
      <c r="CD2" s="54"/>
      <c r="CE2" s="55"/>
      <c r="CG2" s="54"/>
      <c r="CH2" s="55"/>
      <c r="CJ2" s="54"/>
      <c r="CK2" s="55"/>
      <c r="CM2" s="54"/>
      <c r="CN2" s="55"/>
      <c r="CP2" s="54"/>
      <c r="CQ2" s="55"/>
      <c r="CS2" s="54"/>
      <c r="CT2" s="55"/>
      <c r="CV2" s="54"/>
      <c r="CW2" s="55"/>
      <c r="CY2" s="54"/>
      <c r="CZ2" s="55"/>
      <c r="DB2" s="54"/>
      <c r="DC2" s="55"/>
      <c r="DE2" s="54"/>
      <c r="DF2" s="55"/>
      <c r="DH2" s="54"/>
      <c r="DI2" s="55"/>
      <c r="DK2" s="54"/>
      <c r="DL2" s="55"/>
      <c r="DN2" s="54"/>
      <c r="DO2" s="55"/>
      <c r="DQ2" s="54"/>
      <c r="DR2" s="55"/>
      <c r="DT2" s="54"/>
      <c r="DU2" s="55"/>
      <c r="DW2" s="54"/>
      <c r="DX2" s="55"/>
      <c r="DZ2" s="54"/>
      <c r="EA2" s="55"/>
      <c r="EC2" s="54"/>
      <c r="ED2" s="55"/>
      <c r="EF2" s="54"/>
      <c r="EG2" s="55"/>
      <c r="EI2" s="54"/>
      <c r="EJ2" s="55"/>
      <c r="EL2" s="54"/>
      <c r="EM2" s="55"/>
    </row>
    <row r="3" spans="2:143" ht="13.5" customHeight="1">
      <c r="B3" s="38" t="s">
        <v>232</v>
      </c>
      <c r="C3" s="65"/>
      <c r="D3" s="65"/>
      <c r="E3" s="65"/>
      <c r="J3" s="54"/>
      <c r="K3" s="55"/>
      <c r="M3" s="54"/>
      <c r="N3" s="55"/>
      <c r="O3" s="784" t="s">
        <v>251</v>
      </c>
      <c r="P3" s="784"/>
      <c r="Q3" s="55"/>
      <c r="S3" s="54"/>
      <c r="T3" s="55"/>
      <c r="V3" s="54"/>
      <c r="W3" s="55"/>
      <c r="Y3" s="54"/>
      <c r="Z3" s="55"/>
      <c r="AB3" s="54"/>
      <c r="AC3" s="55"/>
      <c r="AE3" s="54"/>
      <c r="AF3" s="55"/>
      <c r="AH3" s="54"/>
      <c r="AI3" s="55"/>
      <c r="AK3" s="54"/>
      <c r="AL3" s="55"/>
      <c r="AN3" s="54"/>
      <c r="AO3" s="55"/>
      <c r="AQ3" s="54"/>
      <c r="AR3" s="55"/>
      <c r="AT3" s="54"/>
      <c r="AU3" s="55"/>
      <c r="AW3" s="54"/>
      <c r="AX3" s="55"/>
      <c r="AZ3" s="54"/>
      <c r="BA3" s="55"/>
      <c r="BC3" s="54"/>
      <c r="BD3" s="55"/>
      <c r="BF3" s="54"/>
      <c r="BG3" s="55"/>
      <c r="BI3" s="54"/>
      <c r="BJ3" s="55"/>
      <c r="BL3" s="54"/>
      <c r="BM3" s="55"/>
      <c r="BO3" s="54"/>
      <c r="BP3" s="55"/>
      <c r="BR3" s="54"/>
      <c r="BS3" s="55"/>
      <c r="BU3" s="54"/>
      <c r="BV3" s="55"/>
      <c r="BX3" s="54"/>
      <c r="BY3" s="55"/>
      <c r="CA3" s="54"/>
      <c r="CB3" s="55"/>
      <c r="CD3" s="54"/>
      <c r="CE3" s="55"/>
      <c r="CG3" s="54"/>
      <c r="CH3" s="55"/>
      <c r="CJ3" s="54"/>
      <c r="CK3" s="55"/>
      <c r="CM3" s="54"/>
      <c r="CN3" s="55"/>
      <c r="CP3" s="54"/>
      <c r="CQ3" s="55"/>
      <c r="CS3" s="54"/>
      <c r="CT3" s="55"/>
      <c r="CV3" s="54"/>
      <c r="CW3" s="55"/>
      <c r="CY3" s="54"/>
      <c r="CZ3" s="55"/>
      <c r="DB3" s="54"/>
      <c r="DC3" s="55"/>
      <c r="DE3" s="54"/>
      <c r="DF3" s="55"/>
      <c r="DH3" s="54"/>
      <c r="DI3" s="55"/>
      <c r="DK3" s="54"/>
      <c r="DL3" s="55"/>
      <c r="DN3" s="54"/>
      <c r="DO3" s="55"/>
      <c r="DQ3" s="54"/>
      <c r="DR3" s="55"/>
      <c r="DT3" s="54"/>
      <c r="DU3" s="55"/>
      <c r="DW3" s="54"/>
      <c r="DX3" s="55"/>
      <c r="DZ3" s="54"/>
      <c r="EA3" s="55"/>
      <c r="EC3" s="54"/>
      <c r="ED3" s="55"/>
      <c r="EF3" s="54"/>
      <c r="EG3" s="55"/>
      <c r="EI3" s="54"/>
      <c r="EJ3" s="55"/>
      <c r="EL3" s="54"/>
      <c r="EM3" s="55"/>
    </row>
    <row r="4" spans="2:143" s="57" customFormat="1" ht="57.75" customHeight="1">
      <c r="B4" s="781" t="s">
        <v>126</v>
      </c>
      <c r="C4" s="461" t="s">
        <v>501</v>
      </c>
      <c r="D4" s="461" t="s">
        <v>273</v>
      </c>
      <c r="E4" s="461" t="s">
        <v>502</v>
      </c>
      <c r="F4" s="461" t="s">
        <v>274</v>
      </c>
      <c r="G4" s="461" t="s">
        <v>503</v>
      </c>
      <c r="H4" s="461" t="s">
        <v>275</v>
      </c>
      <c r="I4" s="461" t="s">
        <v>276</v>
      </c>
      <c r="J4" s="461" t="s">
        <v>504</v>
      </c>
      <c r="K4" s="461" t="s">
        <v>277</v>
      </c>
      <c r="L4" s="461" t="s">
        <v>505</v>
      </c>
      <c r="M4" s="461" t="s">
        <v>278</v>
      </c>
      <c r="N4" s="461" t="s">
        <v>279</v>
      </c>
      <c r="O4" s="461" t="s">
        <v>280</v>
      </c>
      <c r="P4" s="462" t="s">
        <v>506</v>
      </c>
    </row>
    <row r="5" spans="2:143" s="61" customFormat="1" ht="12.75" customHeight="1">
      <c r="B5" s="782"/>
      <c r="C5" s="463">
        <v>1</v>
      </c>
      <c r="D5" s="463">
        <v>2</v>
      </c>
      <c r="E5" s="463" t="s">
        <v>325</v>
      </c>
      <c r="F5" s="463">
        <v>4</v>
      </c>
      <c r="G5" s="463" t="s">
        <v>324</v>
      </c>
      <c r="H5" s="463">
        <v>6</v>
      </c>
      <c r="I5" s="463">
        <v>7</v>
      </c>
      <c r="J5" s="463" t="s">
        <v>127</v>
      </c>
      <c r="K5" s="463">
        <v>9</v>
      </c>
      <c r="L5" s="463" t="s">
        <v>128</v>
      </c>
      <c r="M5" s="463">
        <v>11</v>
      </c>
      <c r="N5" s="463">
        <v>12</v>
      </c>
      <c r="O5" s="463">
        <v>13</v>
      </c>
      <c r="P5" s="464" t="s">
        <v>129</v>
      </c>
    </row>
    <row r="6" spans="2:143" s="61" customFormat="1" ht="9" customHeight="1">
      <c r="B6" s="468"/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468"/>
      <c r="P6" s="469"/>
    </row>
    <row r="7" spans="2:143" s="61" customFormat="1" ht="16.5" customHeight="1">
      <c r="B7" s="586" t="s">
        <v>573</v>
      </c>
      <c r="C7" s="78">
        <v>105.41</v>
      </c>
      <c r="D7" s="78">
        <v>45.38</v>
      </c>
      <c r="E7" s="78">
        <v>60.03</v>
      </c>
      <c r="F7" s="78">
        <v>4.88</v>
      </c>
      <c r="G7" s="78">
        <v>55.15</v>
      </c>
      <c r="H7" s="78">
        <v>0.62</v>
      </c>
      <c r="I7" s="78">
        <v>14.22</v>
      </c>
      <c r="J7" s="550">
        <v>68.75</v>
      </c>
      <c r="K7" s="550">
        <v>12.12</v>
      </c>
      <c r="L7" s="550">
        <v>56.63</v>
      </c>
      <c r="M7" s="550">
        <v>7.0000000000000007E-2</v>
      </c>
      <c r="N7" s="550">
        <v>1.29</v>
      </c>
      <c r="O7" s="550">
        <v>0.02</v>
      </c>
      <c r="P7" s="551">
        <v>55.28</v>
      </c>
    </row>
    <row r="8" spans="2:143" s="61" customFormat="1" ht="16.5" customHeight="1">
      <c r="B8" s="542">
        <v>2018</v>
      </c>
      <c r="C8" s="78">
        <v>103.92</v>
      </c>
      <c r="D8" s="78">
        <v>45.23</v>
      </c>
      <c r="E8" s="78">
        <v>58.7</v>
      </c>
      <c r="F8" s="78">
        <v>4.7699999999999996</v>
      </c>
      <c r="G8" s="78">
        <v>53.92</v>
      </c>
      <c r="H8" s="78">
        <v>0.97</v>
      </c>
      <c r="I8" s="78">
        <v>13.34</v>
      </c>
      <c r="J8" s="550">
        <v>66.290000000000006</v>
      </c>
      <c r="K8" s="550">
        <v>11.49</v>
      </c>
      <c r="L8" s="78">
        <v>54.8</v>
      </c>
      <c r="M8" s="550">
        <v>7.0000000000000007E-2</v>
      </c>
      <c r="N8" s="550">
        <v>1.26</v>
      </c>
      <c r="O8" s="550">
        <v>0.02</v>
      </c>
      <c r="P8" s="551">
        <v>53.49</v>
      </c>
    </row>
    <row r="9" spans="2:143" s="61" customFormat="1" ht="16.5" customHeight="1">
      <c r="B9" s="359">
        <v>2017</v>
      </c>
      <c r="C9" s="50">
        <v>98.95</v>
      </c>
      <c r="D9" s="50">
        <v>42.13</v>
      </c>
      <c r="E9" s="50">
        <v>56.82</v>
      </c>
      <c r="F9" s="50">
        <v>4.41</v>
      </c>
      <c r="G9" s="50">
        <v>52.41</v>
      </c>
      <c r="H9" s="50">
        <v>0.86</v>
      </c>
      <c r="I9" s="50">
        <v>13.6</v>
      </c>
      <c r="J9" s="50">
        <v>65.150000000000006</v>
      </c>
      <c r="K9" s="50">
        <v>11.39</v>
      </c>
      <c r="L9" s="50">
        <v>53.76</v>
      </c>
      <c r="M9" s="50">
        <v>0.08</v>
      </c>
      <c r="N9" s="50">
        <v>2.21</v>
      </c>
      <c r="O9" s="50">
        <v>0.02</v>
      </c>
      <c r="P9" s="50">
        <v>51.5</v>
      </c>
    </row>
    <row r="10" spans="2:143" s="61" customFormat="1" ht="16.5" customHeight="1">
      <c r="B10" s="49">
        <v>2016</v>
      </c>
      <c r="C10" s="50">
        <v>97.91</v>
      </c>
      <c r="D10" s="50">
        <v>39.479999999999997</v>
      </c>
      <c r="E10" s="50">
        <v>58.43</v>
      </c>
      <c r="F10" s="50">
        <v>1.67</v>
      </c>
      <c r="G10" s="50">
        <v>56.76</v>
      </c>
      <c r="H10" s="50">
        <v>0.88</v>
      </c>
      <c r="I10" s="50">
        <v>17.440000000000001</v>
      </c>
      <c r="J10" s="50">
        <v>73.33</v>
      </c>
      <c r="K10" s="50">
        <v>9.99</v>
      </c>
      <c r="L10" s="50">
        <v>63.33</v>
      </c>
      <c r="M10" s="50">
        <v>0.08</v>
      </c>
      <c r="N10" s="50">
        <v>1.62</v>
      </c>
      <c r="O10" s="50">
        <v>0.02</v>
      </c>
      <c r="P10" s="50">
        <v>61.66</v>
      </c>
    </row>
    <row r="11" spans="2:143" s="61" customFormat="1" ht="16.5" customHeight="1">
      <c r="B11" s="49">
        <v>2015</v>
      </c>
      <c r="C11" s="50">
        <v>97.63</v>
      </c>
      <c r="D11" s="50">
        <v>44.18</v>
      </c>
      <c r="E11" s="50">
        <v>53.45</v>
      </c>
      <c r="F11" s="50">
        <v>3.49</v>
      </c>
      <c r="G11" s="50">
        <v>49.96</v>
      </c>
      <c r="H11" s="50">
        <v>0.45</v>
      </c>
      <c r="I11" s="50">
        <v>6.71</v>
      </c>
      <c r="J11" s="50">
        <v>56.23</v>
      </c>
      <c r="K11" s="50">
        <v>8.6999999999999993</v>
      </c>
      <c r="L11" s="50">
        <v>47.52</v>
      </c>
      <c r="M11" s="50">
        <v>0.08</v>
      </c>
      <c r="N11" s="50">
        <v>1.36</v>
      </c>
      <c r="O11" s="50">
        <v>0.26</v>
      </c>
      <c r="P11" s="50">
        <v>46.33</v>
      </c>
    </row>
    <row r="12" spans="2:143" s="61" customFormat="1" ht="16.5" customHeight="1">
      <c r="B12" s="49">
        <v>2014</v>
      </c>
      <c r="C12" s="50">
        <v>86.51</v>
      </c>
      <c r="D12" s="50">
        <v>40.03</v>
      </c>
      <c r="E12" s="50">
        <v>46.48</v>
      </c>
      <c r="F12" s="50">
        <v>4.66</v>
      </c>
      <c r="G12" s="50">
        <v>41.82</v>
      </c>
      <c r="H12" s="50">
        <v>0.38</v>
      </c>
      <c r="I12" s="50">
        <v>9.2200000000000006</v>
      </c>
      <c r="J12" s="50">
        <v>50.67</v>
      </c>
      <c r="K12" s="50">
        <v>8.66</v>
      </c>
      <c r="L12" s="50">
        <v>42</v>
      </c>
      <c r="M12" s="50">
        <v>0.08</v>
      </c>
      <c r="N12" s="50">
        <v>2.83</v>
      </c>
      <c r="O12" s="50">
        <v>0.22</v>
      </c>
      <c r="P12" s="50">
        <v>39.31</v>
      </c>
    </row>
    <row r="13" spans="2:143" s="61" customFormat="1" ht="16.5" customHeight="1">
      <c r="B13" s="49">
        <v>2013</v>
      </c>
      <c r="C13" s="50">
        <v>99.56</v>
      </c>
      <c r="D13" s="50">
        <v>44.63</v>
      </c>
      <c r="E13" s="50">
        <v>54.93</v>
      </c>
      <c r="F13" s="50">
        <v>2.83</v>
      </c>
      <c r="G13" s="50">
        <v>52.1</v>
      </c>
      <c r="H13" s="50">
        <v>0.53</v>
      </c>
      <c r="I13" s="50">
        <v>10.199999999999999</v>
      </c>
      <c r="J13" s="50">
        <v>61.77</v>
      </c>
      <c r="K13" s="50">
        <v>8.31</v>
      </c>
      <c r="L13" s="50">
        <v>53.46</v>
      </c>
      <c r="M13" s="50">
        <v>0.09</v>
      </c>
      <c r="N13" s="50">
        <v>0.83</v>
      </c>
      <c r="O13" s="50">
        <v>0.08</v>
      </c>
      <c r="P13" s="50">
        <v>52.61</v>
      </c>
    </row>
    <row r="14" spans="2:143" s="61" customFormat="1" ht="16.5" customHeight="1">
      <c r="B14" s="49">
        <v>2012</v>
      </c>
      <c r="C14" s="50">
        <v>99.79</v>
      </c>
      <c r="D14" s="50">
        <v>36.43</v>
      </c>
      <c r="E14" s="50">
        <v>63.35</v>
      </c>
      <c r="F14" s="50">
        <v>3.36</v>
      </c>
      <c r="G14" s="50">
        <v>59.99</v>
      </c>
      <c r="H14" s="50">
        <v>0.31</v>
      </c>
      <c r="I14" s="50">
        <v>9.6199999999999992</v>
      </c>
      <c r="J14" s="50">
        <v>69.3</v>
      </c>
      <c r="K14" s="50">
        <v>7.54</v>
      </c>
      <c r="L14" s="50">
        <v>61.76</v>
      </c>
      <c r="M14" s="50">
        <v>0.09</v>
      </c>
      <c r="N14" s="50">
        <v>0.82</v>
      </c>
      <c r="O14" s="50">
        <v>0.43</v>
      </c>
      <c r="P14" s="50">
        <v>61.28</v>
      </c>
    </row>
    <row r="15" spans="2:143" s="61" customFormat="1" ht="16.5" customHeight="1">
      <c r="B15" s="49">
        <v>2011</v>
      </c>
      <c r="C15" s="50">
        <v>101.56</v>
      </c>
      <c r="D15" s="50">
        <v>43.75</v>
      </c>
      <c r="E15" s="50">
        <v>57.8</v>
      </c>
      <c r="F15" s="50">
        <v>8.0500000000000007</v>
      </c>
      <c r="G15" s="50">
        <v>49.75</v>
      </c>
      <c r="H15" s="50">
        <v>0.3</v>
      </c>
      <c r="I15" s="50">
        <v>14.32</v>
      </c>
      <c r="J15" s="50">
        <v>63.77</v>
      </c>
      <c r="K15" s="50">
        <v>6.93</v>
      </c>
      <c r="L15" s="50">
        <v>56.84</v>
      </c>
      <c r="M15" s="50">
        <v>0.09</v>
      </c>
      <c r="N15" s="50">
        <v>0.47</v>
      </c>
      <c r="O15" s="50">
        <v>7.0000000000000007E-2</v>
      </c>
      <c r="P15" s="50">
        <v>56.36</v>
      </c>
    </row>
    <row r="16" spans="2:143" s="61" customFormat="1" ht="16.5" customHeight="1">
      <c r="B16" s="49">
        <v>2010</v>
      </c>
      <c r="C16" s="50">
        <v>106.98</v>
      </c>
      <c r="D16" s="50">
        <v>41.58</v>
      </c>
      <c r="E16" s="50">
        <v>65.400000000000006</v>
      </c>
      <c r="F16" s="50">
        <v>12.66</v>
      </c>
      <c r="G16" s="50">
        <v>52.74</v>
      </c>
      <c r="H16" s="50">
        <v>0.28000000000000003</v>
      </c>
      <c r="I16" s="50">
        <v>9.26</v>
      </c>
      <c r="J16" s="50">
        <v>61.72</v>
      </c>
      <c r="K16" s="50">
        <v>8.0299999999999994</v>
      </c>
      <c r="L16" s="50">
        <v>53.7</v>
      </c>
      <c r="M16" s="50">
        <v>0.09</v>
      </c>
      <c r="N16" s="50">
        <v>0.61</v>
      </c>
      <c r="O16" s="50">
        <v>0.06</v>
      </c>
      <c r="P16" s="50">
        <v>53.07</v>
      </c>
    </row>
    <row r="17" spans="2:16" s="61" customFormat="1" ht="16.5" customHeight="1">
      <c r="B17" s="49">
        <v>2009</v>
      </c>
      <c r="C17" s="50">
        <v>92.33</v>
      </c>
      <c r="D17" s="50">
        <v>39.93</v>
      </c>
      <c r="E17" s="50">
        <v>52.4</v>
      </c>
      <c r="F17" s="50">
        <v>12.89</v>
      </c>
      <c r="G17" s="50">
        <v>39.520000000000003</v>
      </c>
      <c r="H17" s="50">
        <v>0.22</v>
      </c>
      <c r="I17" s="50">
        <v>10.199999999999999</v>
      </c>
      <c r="J17" s="50">
        <v>49.5</v>
      </c>
      <c r="K17" s="50">
        <v>8.16</v>
      </c>
      <c r="L17" s="50">
        <v>41.34</v>
      </c>
      <c r="M17" s="50">
        <v>0.09</v>
      </c>
      <c r="N17" s="50">
        <v>0</v>
      </c>
      <c r="O17" s="50">
        <v>0.27</v>
      </c>
      <c r="P17" s="50">
        <v>41.52</v>
      </c>
    </row>
    <row r="18" spans="2:16" s="61" customFormat="1" ht="16.5" customHeight="1">
      <c r="B18" s="49">
        <v>2008</v>
      </c>
      <c r="C18" s="50">
        <v>96.23</v>
      </c>
      <c r="D18" s="50">
        <v>41.61</v>
      </c>
      <c r="E18" s="50">
        <v>54.62</v>
      </c>
      <c r="F18" s="50">
        <v>5.13</v>
      </c>
      <c r="G18" s="50">
        <v>49.5</v>
      </c>
      <c r="H18" s="50">
        <v>0.22</v>
      </c>
      <c r="I18" s="50">
        <v>14.31</v>
      </c>
      <c r="J18" s="50">
        <v>63.59</v>
      </c>
      <c r="K18" s="50">
        <v>7.79</v>
      </c>
      <c r="L18" s="50">
        <v>55.79</v>
      </c>
      <c r="M18" s="50">
        <v>7.0000000000000007E-2</v>
      </c>
      <c r="N18" s="50">
        <v>0</v>
      </c>
      <c r="O18" s="50">
        <v>0.09</v>
      </c>
      <c r="P18" s="50">
        <v>55.82</v>
      </c>
    </row>
    <row r="19" spans="2:16" s="61" customFormat="1" ht="16.5" customHeight="1">
      <c r="B19" s="49">
        <v>2007</v>
      </c>
      <c r="C19" s="50">
        <v>86.68</v>
      </c>
      <c r="D19" s="50">
        <v>36.75</v>
      </c>
      <c r="E19" s="50">
        <v>49.93</v>
      </c>
      <c r="F19" s="50">
        <v>3.26</v>
      </c>
      <c r="G19" s="50">
        <v>46.67</v>
      </c>
      <c r="H19" s="50">
        <v>0.23</v>
      </c>
      <c r="I19" s="50">
        <v>1.5</v>
      </c>
      <c r="J19" s="50">
        <v>47.94</v>
      </c>
      <c r="K19" s="50">
        <v>7.92</v>
      </c>
      <c r="L19" s="50">
        <v>40.01</v>
      </c>
      <c r="M19" s="50">
        <v>0.05</v>
      </c>
      <c r="N19" s="50">
        <v>0</v>
      </c>
      <c r="O19" s="50">
        <v>0.08</v>
      </c>
      <c r="P19" s="50">
        <v>40.049999999999997</v>
      </c>
    </row>
    <row r="20" spans="2:16" s="61" customFormat="1" ht="16.5" customHeight="1">
      <c r="B20" s="49">
        <v>2006</v>
      </c>
      <c r="C20" s="50">
        <v>89.66</v>
      </c>
      <c r="D20" s="50">
        <v>33.92</v>
      </c>
      <c r="E20" s="50">
        <v>55.73</v>
      </c>
      <c r="F20" s="50">
        <v>4.45</v>
      </c>
      <c r="G20" s="50">
        <v>51.29</v>
      </c>
      <c r="H20" s="50">
        <v>0.21</v>
      </c>
      <c r="I20" s="50">
        <v>3.47</v>
      </c>
      <c r="J20" s="50">
        <v>54.55</v>
      </c>
      <c r="K20" s="50">
        <v>8.51</v>
      </c>
      <c r="L20" s="50">
        <v>46.04</v>
      </c>
      <c r="M20" s="50">
        <v>0.06</v>
      </c>
      <c r="N20" s="50">
        <v>0</v>
      </c>
      <c r="O20" s="50">
        <v>0.04</v>
      </c>
      <c r="P20" s="50">
        <v>46.02</v>
      </c>
    </row>
    <row r="21" spans="2:16" s="61" customFormat="1" ht="16.5" customHeight="1">
      <c r="B21" s="49">
        <v>2005</v>
      </c>
      <c r="C21" s="50">
        <v>88.24</v>
      </c>
      <c r="D21" s="50">
        <v>34.090000000000003</v>
      </c>
      <c r="E21" s="50">
        <v>54.15</v>
      </c>
      <c r="F21" s="50">
        <v>1.45</v>
      </c>
      <c r="G21" s="50">
        <v>52.7</v>
      </c>
      <c r="H21" s="50">
        <v>0.05</v>
      </c>
      <c r="I21" s="50">
        <v>3.36</v>
      </c>
      <c r="J21" s="50">
        <v>56.01</v>
      </c>
      <c r="K21" s="50">
        <v>8.18</v>
      </c>
      <c r="L21" s="50">
        <v>47.83</v>
      </c>
      <c r="M21" s="50">
        <v>0.08</v>
      </c>
      <c r="N21" s="50">
        <v>0</v>
      </c>
      <c r="O21" s="50">
        <v>0.04</v>
      </c>
      <c r="P21" s="50">
        <v>47.79</v>
      </c>
    </row>
    <row r="22" spans="2:16" s="61" customFormat="1" ht="16.5" customHeight="1">
      <c r="B22" s="49">
        <v>2004</v>
      </c>
      <c r="C22" s="50">
        <v>90.41</v>
      </c>
      <c r="D22" s="50">
        <v>27.23</v>
      </c>
      <c r="E22" s="50">
        <v>63.17</v>
      </c>
      <c r="F22" s="50">
        <v>4.75</v>
      </c>
      <c r="G22" s="50">
        <v>58.42</v>
      </c>
      <c r="H22" s="50">
        <v>0.03</v>
      </c>
      <c r="I22" s="50">
        <v>3.65</v>
      </c>
      <c r="J22" s="50">
        <v>62.04</v>
      </c>
      <c r="K22" s="50">
        <v>7.74</v>
      </c>
      <c r="L22" s="50">
        <v>54.3</v>
      </c>
      <c r="M22" s="50">
        <v>7.0000000000000007E-2</v>
      </c>
      <c r="N22" s="50">
        <v>0</v>
      </c>
      <c r="O22" s="50">
        <v>0.03</v>
      </c>
      <c r="P22" s="50">
        <v>54.27</v>
      </c>
    </row>
    <row r="23" spans="2:16" s="61" customFormat="1" ht="16.5" customHeight="1">
      <c r="B23" s="51">
        <v>2003</v>
      </c>
      <c r="C23" s="52">
        <v>75.19</v>
      </c>
      <c r="D23" s="52">
        <v>31.88</v>
      </c>
      <c r="E23" s="52">
        <v>43.32</v>
      </c>
      <c r="F23" s="52">
        <v>8.0500000000000007</v>
      </c>
      <c r="G23" s="52">
        <v>35.270000000000003</v>
      </c>
      <c r="H23" s="52">
        <v>0.33</v>
      </c>
      <c r="I23" s="52">
        <v>2.62</v>
      </c>
      <c r="J23" s="52">
        <v>37.56</v>
      </c>
      <c r="K23" s="52">
        <v>7.69</v>
      </c>
      <c r="L23" s="52">
        <v>29.87</v>
      </c>
      <c r="M23" s="52">
        <v>0.06</v>
      </c>
      <c r="N23" s="52">
        <v>0</v>
      </c>
      <c r="O23" s="52">
        <v>0.04</v>
      </c>
      <c r="P23" s="52">
        <v>29.85</v>
      </c>
    </row>
    <row r="24" spans="2:16" s="61" customFormat="1" ht="16.5" customHeight="1">
      <c r="B24" s="51">
        <v>2002</v>
      </c>
      <c r="C24" s="52">
        <v>71.02</v>
      </c>
      <c r="D24" s="52">
        <v>32.22</v>
      </c>
      <c r="E24" s="52">
        <v>38.799999999999997</v>
      </c>
      <c r="F24" s="52">
        <v>7.76</v>
      </c>
      <c r="G24" s="52">
        <v>31.04</v>
      </c>
      <c r="H24" s="52">
        <v>0.16</v>
      </c>
      <c r="I24" s="52">
        <v>2.72</v>
      </c>
      <c r="J24" s="52">
        <v>33.6</v>
      </c>
      <c r="K24" s="52">
        <v>7.4</v>
      </c>
      <c r="L24" s="52">
        <v>26.2</v>
      </c>
      <c r="M24" s="52">
        <v>0.06</v>
      </c>
      <c r="N24" s="52">
        <v>0</v>
      </c>
      <c r="O24" s="52">
        <v>0.03</v>
      </c>
      <c r="P24" s="52">
        <v>26.17</v>
      </c>
    </row>
    <row r="25" spans="2:16" s="61" customFormat="1" ht="16.5" customHeight="1">
      <c r="B25" s="51">
        <v>2001</v>
      </c>
      <c r="C25" s="52">
        <v>76.61</v>
      </c>
      <c r="D25" s="52">
        <v>21.4</v>
      </c>
      <c r="E25" s="52">
        <v>55.21</v>
      </c>
      <c r="F25" s="52">
        <v>7.38</v>
      </c>
      <c r="G25" s="52">
        <v>47.83</v>
      </c>
      <c r="H25" s="52">
        <v>0.05</v>
      </c>
      <c r="I25" s="52">
        <v>2.31</v>
      </c>
      <c r="J25" s="52">
        <v>50.09</v>
      </c>
      <c r="K25" s="52">
        <v>7.63</v>
      </c>
      <c r="L25" s="52">
        <v>42.46</v>
      </c>
      <c r="M25" s="52">
        <v>0.06</v>
      </c>
      <c r="N25" s="52">
        <v>0.03</v>
      </c>
      <c r="O25" s="52">
        <v>0.04</v>
      </c>
      <c r="P25" s="52">
        <v>42.41</v>
      </c>
    </row>
    <row r="26" spans="2:16" s="61" customFormat="1" ht="16.5" customHeight="1">
      <c r="B26" s="51">
        <v>2000</v>
      </c>
      <c r="C26" s="52">
        <v>74.62</v>
      </c>
      <c r="D26" s="52">
        <v>30.05</v>
      </c>
      <c r="E26" s="52">
        <v>44.58</v>
      </c>
      <c r="F26" s="52">
        <v>7.27</v>
      </c>
      <c r="G26" s="52">
        <v>37.299999999999997</v>
      </c>
      <c r="H26" s="52">
        <v>0.06</v>
      </c>
      <c r="I26" s="52">
        <v>1.38</v>
      </c>
      <c r="J26" s="52">
        <v>38.619999999999997</v>
      </c>
      <c r="K26" s="52">
        <v>7.76</v>
      </c>
      <c r="L26" s="52">
        <v>30.86</v>
      </c>
      <c r="M26" s="52">
        <v>0.06</v>
      </c>
      <c r="N26" s="52">
        <v>0.02</v>
      </c>
      <c r="O26" s="52">
        <v>0.04</v>
      </c>
      <c r="P26" s="52">
        <v>30.82</v>
      </c>
    </row>
    <row r="27" spans="2:16" s="61" customFormat="1" ht="16.5" customHeight="1">
      <c r="B27" s="51">
        <v>1999</v>
      </c>
      <c r="C27" s="52">
        <v>69.33</v>
      </c>
      <c r="D27" s="52">
        <v>29.81</v>
      </c>
      <c r="E27" s="52">
        <v>39.520000000000003</v>
      </c>
      <c r="F27" s="52">
        <v>6.94</v>
      </c>
      <c r="G27" s="52">
        <v>32.58</v>
      </c>
      <c r="H27" s="52">
        <v>0.06</v>
      </c>
      <c r="I27" s="52">
        <v>2.37</v>
      </c>
      <c r="J27" s="52">
        <v>34.89</v>
      </c>
      <c r="K27" s="52">
        <v>7.5</v>
      </c>
      <c r="L27" s="52">
        <v>27.38</v>
      </c>
      <c r="M27" s="52">
        <v>0.06</v>
      </c>
      <c r="N27" s="52">
        <v>0.01</v>
      </c>
      <c r="O27" s="52">
        <v>0.05</v>
      </c>
      <c r="P27" s="52">
        <v>27.37</v>
      </c>
    </row>
    <row r="28" spans="2:16" s="61" customFormat="1" ht="16.5" customHeight="1">
      <c r="B28" s="336">
        <v>1998</v>
      </c>
      <c r="C28" s="52">
        <v>74.11</v>
      </c>
      <c r="D28" s="52">
        <v>28.9</v>
      </c>
      <c r="E28" s="52">
        <v>45.21</v>
      </c>
      <c r="F28" s="52">
        <v>6.37</v>
      </c>
      <c r="G28" s="52">
        <v>38.840000000000003</v>
      </c>
      <c r="H28" s="52">
        <v>7.0000000000000007E-2</v>
      </c>
      <c r="I28" s="52">
        <v>2.85</v>
      </c>
      <c r="J28" s="52">
        <v>41.62</v>
      </c>
      <c r="K28" s="52">
        <v>7.22</v>
      </c>
      <c r="L28" s="52">
        <v>34.4</v>
      </c>
      <c r="M28" s="52">
        <v>0.02</v>
      </c>
      <c r="N28" s="52">
        <v>0</v>
      </c>
      <c r="O28" s="52">
        <v>0.04</v>
      </c>
      <c r="P28" s="52">
        <v>34.42</v>
      </c>
    </row>
    <row r="29" spans="2:16" s="61" customFormat="1" ht="16.5" customHeight="1">
      <c r="B29" s="517">
        <v>1997</v>
      </c>
      <c r="C29" s="52">
        <v>78.62</v>
      </c>
      <c r="D29" s="52">
        <v>32.630000000000003</v>
      </c>
      <c r="E29" s="52">
        <v>46</v>
      </c>
      <c r="F29" s="52">
        <v>6.74</v>
      </c>
      <c r="G29" s="52">
        <v>39.26</v>
      </c>
      <c r="H29" s="52">
        <v>0.06</v>
      </c>
      <c r="I29" s="52">
        <v>2.0099999999999998</v>
      </c>
      <c r="J29" s="52">
        <v>41.21</v>
      </c>
      <c r="K29" s="52">
        <v>7.05</v>
      </c>
      <c r="L29" s="52">
        <v>34.159999999999997</v>
      </c>
      <c r="M29" s="52">
        <v>0.02</v>
      </c>
      <c r="N29" s="52">
        <v>0.08</v>
      </c>
      <c r="O29" s="52">
        <v>0.04</v>
      </c>
      <c r="P29" s="52">
        <v>34.1</v>
      </c>
    </row>
    <row r="30" spans="2:16" s="61" customFormat="1" ht="16.5" customHeight="1">
      <c r="B30" s="533">
        <v>1996</v>
      </c>
      <c r="C30" s="52">
        <v>84.95</v>
      </c>
      <c r="D30" s="52">
        <v>34.770000000000003</v>
      </c>
      <c r="E30" s="52">
        <v>50.18</v>
      </c>
      <c r="F30" s="52">
        <v>7.28</v>
      </c>
      <c r="G30" s="52">
        <v>42.9</v>
      </c>
      <c r="H30" s="52">
        <v>0.06</v>
      </c>
      <c r="I30" s="52">
        <v>2.09</v>
      </c>
      <c r="J30" s="52">
        <v>44.93</v>
      </c>
      <c r="K30" s="52">
        <v>7.19</v>
      </c>
      <c r="L30" s="52">
        <v>37.74</v>
      </c>
      <c r="M30" s="52">
        <v>0.02</v>
      </c>
      <c r="N30" s="52">
        <v>0.12</v>
      </c>
      <c r="O30" s="52">
        <v>0.05</v>
      </c>
      <c r="P30" s="52">
        <v>37.64</v>
      </c>
    </row>
    <row r="31" spans="2:16" s="61" customFormat="1" ht="16.5" customHeight="1">
      <c r="B31" s="534">
        <v>1995</v>
      </c>
      <c r="C31" s="52">
        <v>77.22</v>
      </c>
      <c r="D31" s="52">
        <v>29.09</v>
      </c>
      <c r="E31" s="52">
        <v>48.12</v>
      </c>
      <c r="F31" s="52">
        <v>6.54</v>
      </c>
      <c r="G31" s="52">
        <v>41.58</v>
      </c>
      <c r="H31" s="52">
        <v>0.04</v>
      </c>
      <c r="I31" s="52">
        <v>2.29</v>
      </c>
      <c r="J31" s="52">
        <v>43.83</v>
      </c>
      <c r="K31" s="52">
        <v>6.8</v>
      </c>
      <c r="L31" s="52">
        <v>37.03</v>
      </c>
      <c r="M31" s="52">
        <v>0.03</v>
      </c>
      <c r="N31" s="52">
        <v>0.19</v>
      </c>
      <c r="O31" s="52">
        <v>7.0000000000000007E-2</v>
      </c>
      <c r="P31" s="52">
        <v>36.89</v>
      </c>
    </row>
    <row r="32" spans="2:16" s="61" customFormat="1" ht="9" customHeight="1">
      <c r="B32" s="465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s="61" customFormat="1" ht="3" customHeight="1">
      <c r="B33" s="466"/>
      <c r="C33" s="467"/>
      <c r="D33" s="467"/>
      <c r="E33" s="467"/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</row>
    <row r="34" spans="2:16" s="61" customFormat="1" ht="9" customHeight="1"/>
    <row r="35" spans="2:16" ht="12.75" customHeight="1">
      <c r="B35" s="29" t="s">
        <v>585</v>
      </c>
      <c r="E35" s="62"/>
      <c r="G35" s="62"/>
    </row>
    <row r="36" spans="2:16" ht="12.75" customHeight="1">
      <c r="B36" s="779"/>
      <c r="C36" s="779"/>
      <c r="E36" s="62"/>
      <c r="G36" s="62"/>
    </row>
    <row r="37" spans="2:16" ht="21" customHeight="1">
      <c r="E37" s="62"/>
      <c r="G37" s="62"/>
    </row>
    <row r="38" spans="2:16" ht="21" customHeight="1">
      <c r="E38" s="62"/>
      <c r="G38" s="62"/>
    </row>
    <row r="39" spans="2:16" ht="21" customHeight="1">
      <c r="E39" s="62"/>
      <c r="G39" s="62"/>
    </row>
    <row r="40" spans="2:16" ht="21" customHeight="1">
      <c r="E40" s="62"/>
      <c r="G40" s="62"/>
    </row>
    <row r="41" spans="2:16" ht="21" customHeight="1">
      <c r="E41" s="62"/>
      <c r="G41" s="62"/>
    </row>
    <row r="42" spans="2:16" ht="21" customHeight="1">
      <c r="E42" s="62"/>
      <c r="G42" s="62"/>
    </row>
    <row r="43" spans="2:16" ht="21" customHeight="1">
      <c r="E43" s="62"/>
      <c r="G43" s="62"/>
    </row>
    <row r="44" spans="2:16" ht="21" customHeight="1">
      <c r="E44" s="62"/>
    </row>
  </sheetData>
  <mergeCells count="5">
    <mergeCell ref="B36:C36"/>
    <mergeCell ref="B1:P1"/>
    <mergeCell ref="B4:B5"/>
    <mergeCell ref="B2:I2"/>
    <mergeCell ref="O3:P3"/>
  </mergeCells>
  <phoneticPr fontId="6" type="noConversion"/>
  <hyperlinks>
    <hyperlink ref="R2" location="Indice!A1" tooltip="(voltar ao índice)" display="Indice!A1" xr:uid="{00000000-0004-0000-1900-000000000000}"/>
  </hyperlinks>
  <printOptions horizontalCentered="1"/>
  <pageMargins left="0.27559055118110237" right="0.27559055118110237" top="0.6692913385826772" bottom="0.6692913385826772" header="0" footer="0"/>
  <pageSetup paperSize="9" scale="62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4">
    <pageSetUpPr fitToPage="1"/>
  </sheetPr>
  <dimension ref="B1:DB135"/>
  <sheetViews>
    <sheetView showGridLines="0" zoomScaleNormal="100" workbookViewId="0">
      <pane xSplit="2" ySplit="8" topLeftCell="C9" activePane="bottomRight" state="frozen"/>
      <selection activeCell="E37" sqref="E37"/>
      <selection pane="topRight" activeCell="E37" sqref="E37"/>
      <selection pane="bottomLeft" activeCell="E37" sqref="E37"/>
      <selection pane="bottomRight" activeCell="N2" sqref="N2"/>
    </sheetView>
  </sheetViews>
  <sheetFormatPr defaultColWidth="7" defaultRowHeight="11.25"/>
  <cols>
    <col min="1" max="1" width="6.7109375" style="40" customWidth="1"/>
    <col min="2" max="2" width="10" style="53" customWidth="1"/>
    <col min="3" max="4" width="12.7109375" style="40" customWidth="1"/>
    <col min="5" max="5" width="12.7109375" style="53" customWidth="1"/>
    <col min="6" max="9" width="6.7109375" style="53" customWidth="1"/>
    <col min="10" max="11" width="6.7109375" style="40" customWidth="1"/>
    <col min="12" max="12" width="12.7109375" style="40" customWidth="1"/>
    <col min="13" max="13" width="6.7109375" style="40" customWidth="1"/>
    <col min="14" max="14" width="14.5703125" style="40" bestFit="1" customWidth="1"/>
    <col min="15" max="16384" width="7" style="40"/>
  </cols>
  <sheetData>
    <row r="1" spans="2:106" s="80" customFormat="1" ht="21" customHeight="1">
      <c r="B1" s="785" t="s">
        <v>618</v>
      </c>
      <c r="C1" s="785"/>
      <c r="D1" s="785"/>
      <c r="E1" s="785"/>
      <c r="F1" s="785"/>
      <c r="G1" s="785"/>
      <c r="H1" s="785"/>
      <c r="I1" s="785"/>
      <c r="J1" s="785"/>
      <c r="K1" s="785"/>
      <c r="L1" s="785"/>
    </row>
    <row r="2" spans="2:106" s="80" customFormat="1" ht="21" customHeight="1"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N2" s="531" t="s">
        <v>412</v>
      </c>
    </row>
    <row r="3" spans="2:106" ht="13.5" customHeight="1">
      <c r="B3" s="38" t="s">
        <v>232</v>
      </c>
      <c r="C3" s="24"/>
      <c r="D3" s="24"/>
      <c r="E3" s="24"/>
      <c r="F3" s="24"/>
      <c r="G3" s="40"/>
      <c r="K3" s="784" t="s">
        <v>251</v>
      </c>
      <c r="L3" s="784"/>
    </row>
    <row r="4" spans="2:106" ht="18" customHeight="1">
      <c r="B4" s="702" t="s">
        <v>126</v>
      </c>
      <c r="C4" s="788" t="s">
        <v>281</v>
      </c>
      <c r="D4" s="788"/>
      <c r="E4" s="788"/>
      <c r="F4" s="788"/>
      <c r="G4" s="788"/>
      <c r="H4" s="788"/>
      <c r="I4" s="788"/>
      <c r="J4" s="788"/>
      <c r="K4" s="788"/>
      <c r="L4" s="789"/>
      <c r="M4" s="55"/>
      <c r="O4" s="54"/>
      <c r="P4" s="55"/>
      <c r="R4" s="54"/>
      <c r="S4" s="55"/>
      <c r="U4" s="54"/>
      <c r="V4" s="55"/>
      <c r="X4" s="54"/>
      <c r="Y4" s="55"/>
      <c r="AA4" s="54"/>
      <c r="AB4" s="55"/>
      <c r="AD4" s="54"/>
      <c r="AE4" s="55"/>
      <c r="AG4" s="54"/>
      <c r="AH4" s="55"/>
      <c r="AJ4" s="54"/>
      <c r="AK4" s="55"/>
      <c r="AM4" s="54"/>
      <c r="AN4" s="55"/>
      <c r="AP4" s="54"/>
      <c r="AQ4" s="55"/>
      <c r="AS4" s="54"/>
      <c r="AT4" s="55"/>
      <c r="AV4" s="54"/>
      <c r="AW4" s="55"/>
      <c r="AY4" s="54"/>
      <c r="AZ4" s="55"/>
      <c r="BB4" s="54"/>
      <c r="BC4" s="55"/>
      <c r="BE4" s="54"/>
      <c r="BF4" s="55"/>
      <c r="BH4" s="54"/>
      <c r="BI4" s="55"/>
      <c r="BK4" s="54"/>
      <c r="BL4" s="55"/>
      <c r="BN4" s="54"/>
      <c r="BO4" s="55"/>
      <c r="BQ4" s="54"/>
      <c r="BR4" s="55"/>
      <c r="BT4" s="54"/>
      <c r="BU4" s="55"/>
      <c r="BW4" s="54"/>
      <c r="BX4" s="55"/>
      <c r="BZ4" s="54"/>
      <c r="CA4" s="55"/>
      <c r="CC4" s="54"/>
      <c r="CD4" s="55"/>
      <c r="CF4" s="54"/>
      <c r="CG4" s="55"/>
      <c r="CI4" s="54"/>
      <c r="CJ4" s="55"/>
      <c r="CL4" s="54"/>
      <c r="CM4" s="55"/>
      <c r="CO4" s="54"/>
      <c r="CP4" s="55"/>
      <c r="CR4" s="54"/>
      <c r="CS4" s="55"/>
      <c r="CU4" s="54"/>
      <c r="CV4" s="55"/>
      <c r="CX4" s="54"/>
      <c r="CY4" s="55"/>
      <c r="DA4" s="54"/>
      <c r="DB4" s="55"/>
    </row>
    <row r="5" spans="2:106" ht="18" customHeight="1">
      <c r="B5" s="700"/>
      <c r="C5" s="792" t="s">
        <v>14</v>
      </c>
      <c r="D5" s="786" t="s">
        <v>282</v>
      </c>
      <c r="E5" s="786"/>
      <c r="F5" s="786"/>
      <c r="G5" s="786"/>
      <c r="H5" s="786"/>
      <c r="I5" s="786"/>
      <c r="J5" s="786"/>
      <c r="K5" s="786"/>
      <c r="L5" s="791" t="s">
        <v>287</v>
      </c>
      <c r="M5" s="55"/>
      <c r="O5" s="54"/>
      <c r="P5" s="55"/>
      <c r="R5" s="54"/>
      <c r="S5" s="55"/>
      <c r="U5" s="54"/>
      <c r="V5" s="55"/>
      <c r="X5" s="54"/>
      <c r="Y5" s="55"/>
      <c r="AA5" s="54"/>
      <c r="AB5" s="55"/>
      <c r="AD5" s="54"/>
      <c r="AE5" s="55"/>
      <c r="AG5" s="54"/>
      <c r="AH5" s="55"/>
      <c r="AJ5" s="54"/>
      <c r="AK5" s="55"/>
      <c r="AM5" s="54"/>
      <c r="AN5" s="55"/>
      <c r="AP5" s="54"/>
      <c r="AQ5" s="55"/>
      <c r="AS5" s="54"/>
      <c r="AT5" s="55"/>
      <c r="AV5" s="54"/>
      <c r="AW5" s="55"/>
      <c r="AY5" s="54"/>
      <c r="AZ5" s="55"/>
      <c r="BB5" s="54"/>
      <c r="BC5" s="55"/>
      <c r="BE5" s="54"/>
      <c r="BF5" s="55"/>
      <c r="BH5" s="54"/>
      <c r="BI5" s="55"/>
      <c r="BK5" s="54"/>
      <c r="BL5" s="55"/>
      <c r="BN5" s="54"/>
      <c r="BO5" s="55"/>
      <c r="BQ5" s="54"/>
      <c r="BR5" s="55"/>
      <c r="BT5" s="54"/>
      <c r="BU5" s="55"/>
      <c r="BW5" s="54"/>
      <c r="BX5" s="55"/>
      <c r="BZ5" s="54"/>
      <c r="CA5" s="55"/>
      <c r="CC5" s="54"/>
      <c r="CD5" s="55"/>
      <c r="CF5" s="54"/>
      <c r="CG5" s="55"/>
      <c r="CI5" s="54"/>
      <c r="CJ5" s="55"/>
      <c r="CL5" s="54"/>
      <c r="CM5" s="55"/>
      <c r="CO5" s="54"/>
      <c r="CP5" s="55"/>
      <c r="CR5" s="54"/>
      <c r="CS5" s="55"/>
      <c r="CU5" s="54"/>
      <c r="CV5" s="55"/>
      <c r="CX5" s="54"/>
      <c r="CY5" s="55"/>
      <c r="DA5" s="54"/>
      <c r="DB5" s="55"/>
    </row>
    <row r="6" spans="2:106" s="57" customFormat="1" ht="18" customHeight="1">
      <c r="B6" s="700"/>
      <c r="C6" s="792"/>
      <c r="D6" s="725" t="s">
        <v>14</v>
      </c>
      <c r="E6" s="787" t="s">
        <v>283</v>
      </c>
      <c r="F6" s="787"/>
      <c r="G6" s="787"/>
      <c r="H6" s="787"/>
      <c r="I6" s="787"/>
      <c r="J6" s="787" t="s">
        <v>286</v>
      </c>
      <c r="K6" s="787"/>
      <c r="L6" s="791"/>
    </row>
    <row r="7" spans="2:106" s="57" customFormat="1" ht="24" customHeight="1">
      <c r="B7" s="700"/>
      <c r="C7" s="792"/>
      <c r="D7" s="725"/>
      <c r="E7" s="470" t="s">
        <v>14</v>
      </c>
      <c r="F7" s="787" t="s">
        <v>284</v>
      </c>
      <c r="G7" s="787"/>
      <c r="H7" s="787" t="s">
        <v>285</v>
      </c>
      <c r="I7" s="787"/>
      <c r="J7" s="787"/>
      <c r="K7" s="787"/>
      <c r="L7" s="791"/>
    </row>
    <row r="8" spans="2:106" s="59" customFormat="1">
      <c r="B8" s="703"/>
      <c r="C8" s="463" t="s">
        <v>152</v>
      </c>
      <c r="D8" s="463" t="s">
        <v>155</v>
      </c>
      <c r="E8" s="463" t="s">
        <v>154</v>
      </c>
      <c r="F8" s="793">
        <v>4</v>
      </c>
      <c r="G8" s="793"/>
      <c r="H8" s="790">
        <v>5</v>
      </c>
      <c r="I8" s="790"/>
      <c r="J8" s="790">
        <v>6</v>
      </c>
      <c r="K8" s="790"/>
      <c r="L8" s="471">
        <v>7</v>
      </c>
    </row>
    <row r="9" spans="2:106" s="59" customFormat="1" ht="9" customHeight="1">
      <c r="B9" s="387"/>
      <c r="C9" s="468"/>
      <c r="D9" s="468"/>
      <c r="E9" s="468"/>
      <c r="F9" s="469"/>
      <c r="G9" s="469"/>
      <c r="H9" s="468"/>
      <c r="I9" s="468"/>
      <c r="J9" s="468"/>
      <c r="K9" s="468"/>
      <c r="L9" s="468"/>
    </row>
    <row r="10" spans="2:106" s="61" customFormat="1" ht="16.5" customHeight="1">
      <c r="B10" s="586" t="s">
        <v>573</v>
      </c>
      <c r="C10" s="78">
        <v>105.41</v>
      </c>
      <c r="D10" s="78">
        <v>103</v>
      </c>
      <c r="E10" s="78">
        <v>100.61</v>
      </c>
      <c r="F10" s="78"/>
      <c r="G10" s="78">
        <v>88.04</v>
      </c>
      <c r="H10" s="78"/>
      <c r="I10" s="78">
        <v>12.57</v>
      </c>
      <c r="J10" s="550"/>
      <c r="K10" s="78">
        <v>2.4</v>
      </c>
      <c r="L10" s="78">
        <v>2.4</v>
      </c>
      <c r="M10" s="550"/>
      <c r="N10" s="550"/>
      <c r="O10" s="550"/>
      <c r="P10" s="551"/>
    </row>
    <row r="11" spans="2:106" s="59" customFormat="1" ht="15" customHeight="1">
      <c r="B11" s="542">
        <v>2018</v>
      </c>
      <c r="C11" s="78">
        <v>103.92</v>
      </c>
      <c r="D11" s="78">
        <v>101.6</v>
      </c>
      <c r="E11" s="78">
        <v>99.18</v>
      </c>
      <c r="F11" s="552"/>
      <c r="G11" s="552">
        <v>87.67</v>
      </c>
      <c r="H11" s="78"/>
      <c r="I11" s="78">
        <v>11.52</v>
      </c>
      <c r="J11" s="78"/>
      <c r="K11" s="78">
        <v>2.41</v>
      </c>
      <c r="L11" s="78">
        <v>2.33</v>
      </c>
    </row>
    <row r="12" spans="2:106" s="61" customFormat="1" ht="15" customHeight="1">
      <c r="B12" s="49">
        <v>2017</v>
      </c>
      <c r="C12" s="77">
        <v>98.95</v>
      </c>
      <c r="D12" s="77">
        <v>96.88</v>
      </c>
      <c r="E12" s="77">
        <v>94.77</v>
      </c>
      <c r="F12" s="243"/>
      <c r="G12" s="77">
        <v>81.86</v>
      </c>
      <c r="H12" s="243"/>
      <c r="I12" s="77">
        <v>12.91</v>
      </c>
      <c r="J12" s="243"/>
      <c r="K12" s="77">
        <v>2.1</v>
      </c>
      <c r="L12" s="77">
        <v>2.08</v>
      </c>
      <c r="M12" s="81"/>
    </row>
    <row r="13" spans="2:106" s="61" customFormat="1" ht="15" customHeight="1">
      <c r="B13" s="49">
        <v>2016</v>
      </c>
      <c r="C13" s="77">
        <v>97.91</v>
      </c>
      <c r="D13" s="77">
        <v>95.68</v>
      </c>
      <c r="E13" s="77">
        <v>93.65</v>
      </c>
      <c r="F13" s="243"/>
      <c r="G13" s="77">
        <v>82.23</v>
      </c>
      <c r="H13" s="243"/>
      <c r="I13" s="77">
        <v>11.43</v>
      </c>
      <c r="J13" s="243"/>
      <c r="K13" s="77">
        <v>2.0299999999999998</v>
      </c>
      <c r="L13" s="77">
        <v>2.23</v>
      </c>
      <c r="M13" s="81"/>
    </row>
    <row r="14" spans="2:106" s="61" customFormat="1" ht="15" customHeight="1">
      <c r="B14" s="49">
        <v>2015</v>
      </c>
      <c r="C14" s="77">
        <v>97.63</v>
      </c>
      <c r="D14" s="77">
        <v>95.446744815345298</v>
      </c>
      <c r="E14" s="77">
        <v>93.665350710085988</v>
      </c>
      <c r="F14" s="243"/>
      <c r="G14" s="77">
        <v>81.175030746063655</v>
      </c>
      <c r="H14" s="243"/>
      <c r="I14" s="77">
        <v>12.490319964022333</v>
      </c>
      <c r="J14" s="243"/>
      <c r="K14" s="77">
        <v>1.7813941052593136</v>
      </c>
      <c r="L14" s="77">
        <v>2.1824338546349034</v>
      </c>
      <c r="M14" s="81"/>
    </row>
    <row r="15" spans="2:106" s="61" customFormat="1" ht="15" customHeight="1">
      <c r="B15" s="49">
        <v>2014</v>
      </c>
      <c r="C15" s="77">
        <v>86.51</v>
      </c>
      <c r="D15" s="77">
        <v>84.696531654695505</v>
      </c>
      <c r="E15" s="77">
        <v>83.064244467598357</v>
      </c>
      <c r="F15" s="243"/>
      <c r="G15" s="77">
        <v>71.304031518302565</v>
      </c>
      <c r="H15" s="243"/>
      <c r="I15" s="77">
        <v>11.760212949295786</v>
      </c>
      <c r="J15" s="243"/>
      <c r="K15" s="77">
        <v>1.6322871870971478</v>
      </c>
      <c r="L15" s="77">
        <v>1.8151781121916604</v>
      </c>
      <c r="M15" s="81"/>
    </row>
    <row r="16" spans="2:106" s="61" customFormat="1" ht="15" customHeight="1">
      <c r="B16" s="49">
        <v>2013</v>
      </c>
      <c r="C16" s="77">
        <v>99.56</v>
      </c>
      <c r="D16" s="77">
        <v>97.6829060116834</v>
      </c>
      <c r="E16" s="77">
        <v>95.779272154272121</v>
      </c>
      <c r="F16" s="243"/>
      <c r="G16" s="77">
        <v>83.419187726061239</v>
      </c>
      <c r="H16" s="243"/>
      <c r="I16" s="77">
        <v>12.360084428210886</v>
      </c>
      <c r="J16" s="243"/>
      <c r="K16" s="77">
        <v>1.9036338574112774</v>
      </c>
      <c r="L16" s="77">
        <v>1.8783150746123576</v>
      </c>
      <c r="M16" s="81"/>
    </row>
    <row r="17" spans="2:13" s="61" customFormat="1" ht="15" customHeight="1">
      <c r="B17" s="49">
        <v>2012</v>
      </c>
      <c r="C17" s="77">
        <v>99.79</v>
      </c>
      <c r="D17" s="77">
        <v>97.752134687752473</v>
      </c>
      <c r="E17" s="77">
        <v>95.682088222037535</v>
      </c>
      <c r="F17" s="77"/>
      <c r="G17" s="77">
        <v>79.654349196461069</v>
      </c>
      <c r="H17" s="243"/>
      <c r="I17" s="77">
        <v>16.027739025576462</v>
      </c>
      <c r="J17" s="243"/>
      <c r="K17" s="77">
        <v>2.0700464657149342</v>
      </c>
      <c r="L17" s="77">
        <v>2.0360403008712114</v>
      </c>
      <c r="M17" s="81"/>
    </row>
    <row r="18" spans="2:13" s="61" customFormat="1" ht="15" customHeight="1">
      <c r="B18" s="49">
        <v>2011</v>
      </c>
      <c r="C18" s="77">
        <v>101.56</v>
      </c>
      <c r="D18" s="77">
        <v>99.516430950375053</v>
      </c>
      <c r="E18" s="77">
        <v>97.320806507902347</v>
      </c>
      <c r="F18" s="243"/>
      <c r="G18" s="77">
        <v>82.470379923765023</v>
      </c>
      <c r="H18" s="243"/>
      <c r="I18" s="77">
        <v>14.850426584137324</v>
      </c>
      <c r="J18" s="243"/>
      <c r="K18" s="77">
        <v>2.1956244424727092</v>
      </c>
      <c r="L18" s="77">
        <v>2.0422890963895814</v>
      </c>
      <c r="M18" s="81"/>
    </row>
    <row r="19" spans="2:13" s="61" customFormat="1" ht="15" customHeight="1">
      <c r="B19" s="49">
        <v>2010</v>
      </c>
      <c r="C19" s="77">
        <v>106.98</v>
      </c>
      <c r="D19" s="77">
        <v>104.77287658065981</v>
      </c>
      <c r="E19" s="77">
        <v>102.35312923641123</v>
      </c>
      <c r="F19" s="77"/>
      <c r="G19" s="77">
        <v>86.515644612912112</v>
      </c>
      <c r="H19" s="243"/>
      <c r="I19" s="77">
        <v>15.837484623499131</v>
      </c>
      <c r="J19" s="243"/>
      <c r="K19" s="77">
        <v>2.4197473442485657</v>
      </c>
      <c r="L19" s="77">
        <v>2.2054700051781282</v>
      </c>
      <c r="M19" s="81"/>
    </row>
    <row r="20" spans="2:13" s="61" customFormat="1" ht="15" customHeight="1">
      <c r="B20" s="49">
        <v>2009</v>
      </c>
      <c r="C20" s="77">
        <v>92.33</v>
      </c>
      <c r="D20" s="77">
        <v>90.064044853539357</v>
      </c>
      <c r="E20" s="77">
        <v>87.980263024351231</v>
      </c>
      <c r="F20" s="77"/>
      <c r="G20" s="77">
        <v>71.736650115015081</v>
      </c>
      <c r="H20" s="243"/>
      <c r="I20" s="77">
        <v>16.243612909336154</v>
      </c>
      <c r="J20" s="243"/>
      <c r="K20" s="77">
        <v>2.0837818291881232</v>
      </c>
      <c r="L20" s="77">
        <v>2.2689468950198854</v>
      </c>
      <c r="M20" s="81"/>
    </row>
    <row r="21" spans="2:13" s="61" customFormat="1" ht="15" customHeight="1">
      <c r="B21" s="49">
        <v>2008</v>
      </c>
      <c r="C21" s="77">
        <v>96.23</v>
      </c>
      <c r="D21" s="77">
        <v>93.654397954055966</v>
      </c>
      <c r="E21" s="77">
        <v>91.462837357698021</v>
      </c>
      <c r="F21" s="77"/>
      <c r="G21" s="77">
        <v>72.204283416011222</v>
      </c>
      <c r="H21" s="243"/>
      <c r="I21" s="77">
        <v>19.258553941686802</v>
      </c>
      <c r="J21" s="243"/>
      <c r="K21" s="77">
        <v>2.1915605963579519</v>
      </c>
      <c r="L21" s="77">
        <v>2.5775458547841721</v>
      </c>
      <c r="M21" s="81"/>
    </row>
    <row r="22" spans="2:13" s="61" customFormat="1" ht="15" customHeight="1">
      <c r="B22" s="49">
        <v>2007</v>
      </c>
      <c r="C22" s="77">
        <v>86.68</v>
      </c>
      <c r="D22" s="77">
        <v>84.378391088361681</v>
      </c>
      <c r="E22" s="77">
        <v>82.524984431036714</v>
      </c>
      <c r="F22" s="77"/>
      <c r="G22" s="77">
        <v>62.26720544661751</v>
      </c>
      <c r="H22" s="243"/>
      <c r="I22" s="77">
        <v>20.257778984419215</v>
      </c>
      <c r="J22" s="243"/>
      <c r="K22" s="77">
        <v>1.8534066573249737</v>
      </c>
      <c r="L22" s="77">
        <v>2.2980062911546311</v>
      </c>
      <c r="M22" s="81"/>
    </row>
    <row r="23" spans="2:13" s="61" customFormat="1" ht="15" customHeight="1">
      <c r="B23" s="49">
        <v>2006</v>
      </c>
      <c r="C23" s="77">
        <v>89.66</v>
      </c>
      <c r="D23" s="77">
        <v>87.337234119587905</v>
      </c>
      <c r="E23" s="77">
        <v>85.554774359447961</v>
      </c>
      <c r="F23" s="77"/>
      <c r="G23" s="77">
        <v>68.022517013580924</v>
      </c>
      <c r="H23" s="243"/>
      <c r="I23" s="77">
        <v>17.532257345867038</v>
      </c>
      <c r="J23" s="243"/>
      <c r="K23" s="77">
        <v>1.782459760139941</v>
      </c>
      <c r="L23" s="77">
        <v>2.3189700348969708</v>
      </c>
      <c r="M23" s="81"/>
    </row>
    <row r="24" spans="2:13" s="61" customFormat="1" ht="15" customHeight="1">
      <c r="B24" s="49">
        <v>2005</v>
      </c>
      <c r="C24" s="77">
        <v>88.24</v>
      </c>
      <c r="D24" s="77">
        <v>85.810342523497411</v>
      </c>
      <c r="E24" s="77">
        <v>84.182851005616016</v>
      </c>
      <c r="F24" s="77"/>
      <c r="G24" s="77">
        <v>67.601878726326063</v>
      </c>
      <c r="H24" s="243"/>
      <c r="I24" s="77">
        <v>16.580972279289959</v>
      </c>
      <c r="J24" s="243"/>
      <c r="K24" s="77">
        <v>1.6274915178814002</v>
      </c>
      <c r="L24" s="77">
        <v>2.4290676933579074</v>
      </c>
      <c r="M24" s="81"/>
    </row>
    <row r="25" spans="2:13" s="61" customFormat="1" ht="15" customHeight="1">
      <c r="B25" s="49">
        <v>2004</v>
      </c>
      <c r="C25" s="77">
        <v>90.41</v>
      </c>
      <c r="D25" s="77">
        <v>88.435589318160794</v>
      </c>
      <c r="E25" s="77">
        <v>87.081789517304173</v>
      </c>
      <c r="F25" s="77"/>
      <c r="G25" s="77">
        <v>69.011304020292243</v>
      </c>
      <c r="H25" s="243"/>
      <c r="I25" s="77">
        <v>18.070485497011923</v>
      </c>
      <c r="J25" s="243"/>
      <c r="K25" s="77">
        <v>1.3537998008566223</v>
      </c>
      <c r="L25" s="77">
        <v>1.9695086693110819</v>
      </c>
      <c r="M25" s="81"/>
    </row>
    <row r="26" spans="2:13" s="61" customFormat="1" ht="15" customHeight="1">
      <c r="B26" s="51">
        <v>2003</v>
      </c>
      <c r="C26" s="78">
        <v>75.19</v>
      </c>
      <c r="D26" s="78">
        <v>73.209287093877251</v>
      </c>
      <c r="E26" s="78">
        <v>71.967494928569053</v>
      </c>
      <c r="F26" s="77"/>
      <c r="G26" s="77">
        <v>54.606916674980631</v>
      </c>
      <c r="H26" s="243"/>
      <c r="I26" s="78">
        <v>17.360578253588415</v>
      </c>
      <c r="J26" s="243"/>
      <c r="K26" s="78">
        <v>1.2417921653082005</v>
      </c>
      <c r="L26" s="78">
        <v>1.9846587322655593</v>
      </c>
      <c r="M26" s="81"/>
    </row>
    <row r="27" spans="2:13" s="61" customFormat="1" ht="15" customHeight="1">
      <c r="B27" s="51">
        <v>2002</v>
      </c>
      <c r="C27" s="78">
        <v>71.02</v>
      </c>
      <c r="D27" s="78">
        <v>69.099397227722847</v>
      </c>
      <c r="E27" s="78">
        <v>67.944620658191027</v>
      </c>
      <c r="F27" s="77"/>
      <c r="G27" s="77">
        <v>50.381498870738504</v>
      </c>
      <c r="H27" s="243"/>
      <c r="I27" s="78">
        <v>17.563121787452523</v>
      </c>
      <c r="J27" s="243"/>
      <c r="K27" s="78">
        <v>1.1547765695318277</v>
      </c>
      <c r="L27" s="78">
        <v>1.9173579672036081</v>
      </c>
      <c r="M27" s="81"/>
    </row>
    <row r="28" spans="2:13" s="61" customFormat="1" ht="15" customHeight="1">
      <c r="B28" s="51">
        <v>2001</v>
      </c>
      <c r="C28" s="78">
        <v>76.61</v>
      </c>
      <c r="D28" s="78">
        <v>74.836292571852141</v>
      </c>
      <c r="E28" s="78">
        <v>73.747520711190774</v>
      </c>
      <c r="F28" s="77"/>
      <c r="G28" s="77">
        <v>53.193609826408711</v>
      </c>
      <c r="H28" s="243"/>
      <c r="I28" s="78">
        <v>20.553910884782066</v>
      </c>
      <c r="J28" s="243"/>
      <c r="K28" s="78">
        <v>1.0887718606613739</v>
      </c>
      <c r="L28" s="78">
        <v>1.7725002378506596</v>
      </c>
      <c r="M28" s="81"/>
    </row>
    <row r="29" spans="2:13" s="61" customFormat="1" ht="15" customHeight="1">
      <c r="B29" s="51">
        <v>2000</v>
      </c>
      <c r="C29" s="78">
        <v>74.62</v>
      </c>
      <c r="D29" s="78">
        <v>72.822379290331924</v>
      </c>
      <c r="E29" s="78">
        <v>71.755972527857182</v>
      </c>
      <c r="F29" s="77"/>
      <c r="G29" s="77">
        <v>54.082722897489205</v>
      </c>
      <c r="H29" s="243"/>
      <c r="I29" s="78">
        <v>17.673249630367977</v>
      </c>
      <c r="J29" s="243"/>
      <c r="K29" s="78">
        <v>1.0664067624747238</v>
      </c>
      <c r="L29" s="78">
        <v>1.8006836000570838</v>
      </c>
      <c r="M29" s="81"/>
    </row>
    <row r="30" spans="2:13" s="61" customFormat="1" ht="15" customHeight="1">
      <c r="B30" s="51">
        <v>1999</v>
      </c>
      <c r="C30" s="78">
        <v>69.33</v>
      </c>
      <c r="D30" s="78">
        <v>66.451969781072648</v>
      </c>
      <c r="E30" s="78">
        <v>65.620079612832782</v>
      </c>
      <c r="F30" s="77"/>
      <c r="G30" s="77">
        <v>50.580609132951594</v>
      </c>
      <c r="H30" s="243"/>
      <c r="I30" s="78">
        <v>15.039470479881199</v>
      </c>
      <c r="J30" s="243"/>
      <c r="K30" s="78">
        <v>0.83189016823985984</v>
      </c>
      <c r="L30" s="78">
        <v>2.8825117979737822</v>
      </c>
      <c r="M30" s="81"/>
    </row>
    <row r="31" spans="2:13" s="61" customFormat="1" ht="15" customHeight="1">
      <c r="B31" s="336">
        <v>1998</v>
      </c>
      <c r="C31" s="78">
        <v>74.11</v>
      </c>
      <c r="D31" s="78">
        <v>71.090993687217406</v>
      </c>
      <c r="E31" s="78">
        <v>70.000920096709663</v>
      </c>
      <c r="F31" s="77"/>
      <c r="G31" s="77">
        <v>51.357210521093805</v>
      </c>
      <c r="H31" s="243"/>
      <c r="I31" s="78">
        <v>18.643709575615862</v>
      </c>
      <c r="J31" s="243"/>
      <c r="K31" s="78">
        <v>1.0900735905077432</v>
      </c>
      <c r="L31" s="78">
        <v>3.0165827486993209</v>
      </c>
      <c r="M31" s="81"/>
    </row>
    <row r="32" spans="2:13" s="22" customFormat="1" ht="15" customHeight="1">
      <c r="B32" s="517">
        <v>1997</v>
      </c>
      <c r="C32" s="78">
        <v>78.62</v>
      </c>
      <c r="D32" s="78">
        <v>75.283129403049287</v>
      </c>
      <c r="E32" s="78">
        <v>73.878872698537393</v>
      </c>
      <c r="F32" s="77"/>
      <c r="G32" s="77">
        <v>52.620034462645428</v>
      </c>
      <c r="H32" s="243"/>
      <c r="I32" s="78">
        <v>21.258838235891968</v>
      </c>
      <c r="J32" s="243"/>
      <c r="K32" s="78">
        <v>1.4042567045118994</v>
      </c>
      <c r="L32" s="78">
        <v>3.3402770132492465</v>
      </c>
    </row>
    <row r="33" spans="2:12" s="22" customFormat="1" ht="15" customHeight="1">
      <c r="B33" s="533">
        <v>1996</v>
      </c>
      <c r="C33" s="78">
        <v>84.95</v>
      </c>
      <c r="D33" s="78">
        <v>81.8421279331601</v>
      </c>
      <c r="E33" s="78">
        <v>80.392281870178891</v>
      </c>
      <c r="F33" s="77"/>
      <c r="G33" s="77">
        <v>58.548017901764446</v>
      </c>
      <c r="H33" s="243"/>
      <c r="I33" s="78">
        <v>21.844263968414456</v>
      </c>
      <c r="J33" s="243"/>
      <c r="K33" s="78">
        <v>1.4498460629812104</v>
      </c>
      <c r="L33" s="78">
        <v>3.1097305832001925</v>
      </c>
    </row>
    <row r="34" spans="2:12" s="22" customFormat="1" ht="15" customHeight="1">
      <c r="B34" s="517">
        <v>1995</v>
      </c>
      <c r="C34" s="78">
        <v>77.22</v>
      </c>
      <c r="D34" s="78">
        <v>73.597354300996713</v>
      </c>
      <c r="E34" s="78">
        <v>72.021835478471004</v>
      </c>
      <c r="F34" s="77"/>
      <c r="G34" s="77">
        <v>52.01671860823182</v>
      </c>
      <c r="H34" s="243"/>
      <c r="I34" s="78">
        <v>20.005116870239188</v>
      </c>
      <c r="J34" s="243"/>
      <c r="K34" s="78">
        <v>1.5755188225256889</v>
      </c>
      <c r="L34" s="78">
        <v>3.6201703349561938</v>
      </c>
    </row>
    <row r="35" spans="2:12" s="22" customFormat="1" ht="9" customHeight="1">
      <c r="B35" s="360"/>
      <c r="C35" s="52"/>
      <c r="D35" s="52"/>
      <c r="E35" s="52"/>
      <c r="F35" s="50"/>
      <c r="G35" s="50"/>
      <c r="H35" s="334"/>
      <c r="I35" s="52"/>
      <c r="J35" s="334"/>
      <c r="K35" s="52"/>
      <c r="L35" s="52"/>
    </row>
    <row r="36" spans="2:12" s="22" customFormat="1" ht="3" customHeight="1">
      <c r="B36" s="467"/>
      <c r="C36" s="467"/>
      <c r="D36" s="467"/>
      <c r="E36" s="467"/>
      <c r="F36" s="467"/>
      <c r="G36" s="467"/>
      <c r="H36" s="467"/>
      <c r="I36" s="467"/>
      <c r="J36" s="467"/>
      <c r="K36" s="467"/>
      <c r="L36" s="467"/>
    </row>
    <row r="37" spans="2:12" s="22" customFormat="1" ht="9" customHeight="1"/>
    <row r="38" spans="2:12">
      <c r="B38" s="29" t="s">
        <v>585</v>
      </c>
      <c r="C38" s="62"/>
      <c r="D38" s="62"/>
      <c r="G38" s="62"/>
    </row>
    <row r="39" spans="2:12">
      <c r="C39" s="62"/>
      <c r="D39" s="62"/>
      <c r="G39" s="62"/>
    </row>
    <row r="40" spans="2:12">
      <c r="C40" s="62"/>
      <c r="D40" s="62"/>
      <c r="G40" s="62"/>
    </row>
    <row r="41" spans="2:12">
      <c r="C41" s="62"/>
      <c r="D41" s="62"/>
      <c r="G41" s="62"/>
    </row>
    <row r="42" spans="2:12">
      <c r="C42" s="62"/>
      <c r="D42" s="62"/>
    </row>
    <row r="43" spans="2:12">
      <c r="C43" s="62"/>
      <c r="D43" s="62"/>
    </row>
    <row r="44" spans="2:12">
      <c r="C44" s="62"/>
      <c r="D44" s="62"/>
    </row>
    <row r="45" spans="2:12">
      <c r="C45" s="62"/>
      <c r="D45" s="62"/>
    </row>
    <row r="46" spans="2:12">
      <c r="C46" s="62"/>
      <c r="D46" s="62"/>
    </row>
    <row r="47" spans="2:12">
      <c r="C47" s="62"/>
      <c r="D47" s="62"/>
    </row>
    <row r="48" spans="2:12">
      <c r="C48" s="62"/>
      <c r="D48" s="62"/>
    </row>
    <row r="49" spans="3:4">
      <c r="C49" s="62"/>
      <c r="D49" s="62"/>
    </row>
    <row r="50" spans="3:4">
      <c r="C50" s="62"/>
      <c r="D50" s="62"/>
    </row>
    <row r="51" spans="3:4">
      <c r="C51" s="62"/>
      <c r="D51" s="62"/>
    </row>
    <row r="52" spans="3:4">
      <c r="C52" s="62"/>
    </row>
    <row r="53" spans="3:4">
      <c r="C53" s="62"/>
    </row>
    <row r="54" spans="3:4">
      <c r="C54" s="62"/>
    </row>
    <row r="55" spans="3:4">
      <c r="C55" s="62"/>
    </row>
    <row r="56" spans="3:4">
      <c r="C56" s="62"/>
    </row>
    <row r="57" spans="3:4">
      <c r="C57" s="62"/>
    </row>
    <row r="58" spans="3:4">
      <c r="C58" s="62"/>
    </row>
    <row r="59" spans="3:4">
      <c r="C59" s="62"/>
    </row>
    <row r="60" spans="3:4">
      <c r="C60" s="62"/>
    </row>
    <row r="61" spans="3:4">
      <c r="C61" s="62"/>
    </row>
    <row r="62" spans="3:4">
      <c r="C62" s="62"/>
    </row>
    <row r="63" spans="3:4">
      <c r="C63" s="62"/>
    </row>
    <row r="64" spans="3:4">
      <c r="C64" s="62"/>
    </row>
    <row r="65" spans="3:3">
      <c r="C65" s="62"/>
    </row>
    <row r="66" spans="3:3">
      <c r="C66" s="62"/>
    </row>
    <row r="67" spans="3:3">
      <c r="C67" s="62"/>
    </row>
    <row r="68" spans="3:3">
      <c r="C68" s="62"/>
    </row>
    <row r="69" spans="3:3">
      <c r="C69" s="62"/>
    </row>
    <row r="70" spans="3:3">
      <c r="C70" s="62"/>
    </row>
    <row r="71" spans="3:3">
      <c r="C71" s="62"/>
    </row>
    <row r="72" spans="3:3">
      <c r="C72" s="62"/>
    </row>
    <row r="73" spans="3:3">
      <c r="C73" s="62"/>
    </row>
    <row r="74" spans="3:3">
      <c r="C74" s="62"/>
    </row>
    <row r="75" spans="3:3">
      <c r="C75" s="62"/>
    </row>
    <row r="76" spans="3:3">
      <c r="C76" s="62"/>
    </row>
    <row r="77" spans="3:3">
      <c r="C77" s="62"/>
    </row>
    <row r="78" spans="3:3">
      <c r="C78" s="62"/>
    </row>
    <row r="79" spans="3:3">
      <c r="C79" s="62"/>
    </row>
    <row r="80" spans="3:3">
      <c r="C80" s="62"/>
    </row>
    <row r="81" spans="3:3">
      <c r="C81" s="62"/>
    </row>
    <row r="82" spans="3:3">
      <c r="C82" s="62"/>
    </row>
    <row r="83" spans="3:3">
      <c r="C83" s="62"/>
    </row>
    <row r="84" spans="3:3">
      <c r="C84" s="62"/>
    </row>
    <row r="85" spans="3:3">
      <c r="C85" s="62"/>
    </row>
    <row r="86" spans="3:3">
      <c r="C86" s="62"/>
    </row>
    <row r="87" spans="3:3">
      <c r="C87" s="62"/>
    </row>
    <row r="88" spans="3:3">
      <c r="C88" s="62"/>
    </row>
    <row r="89" spans="3:3">
      <c r="C89" s="62"/>
    </row>
    <row r="90" spans="3:3">
      <c r="C90" s="62"/>
    </row>
    <row r="91" spans="3:3">
      <c r="C91" s="62"/>
    </row>
    <row r="92" spans="3:3">
      <c r="C92" s="62"/>
    </row>
    <row r="93" spans="3:3">
      <c r="C93" s="62"/>
    </row>
    <row r="94" spans="3:3">
      <c r="C94" s="62"/>
    </row>
    <row r="95" spans="3:3">
      <c r="C95" s="62"/>
    </row>
    <row r="96" spans="3:3">
      <c r="C96" s="62"/>
    </row>
    <row r="97" spans="3:3">
      <c r="C97" s="62"/>
    </row>
    <row r="98" spans="3:3">
      <c r="C98" s="62"/>
    </row>
    <row r="99" spans="3:3">
      <c r="C99" s="62"/>
    </row>
    <row r="100" spans="3:3">
      <c r="C100" s="62"/>
    </row>
    <row r="101" spans="3:3">
      <c r="C101" s="62"/>
    </row>
    <row r="102" spans="3:3">
      <c r="C102" s="62"/>
    </row>
    <row r="103" spans="3:3">
      <c r="C103" s="62"/>
    </row>
    <row r="104" spans="3:3">
      <c r="C104" s="62"/>
    </row>
    <row r="105" spans="3:3">
      <c r="C105" s="62"/>
    </row>
    <row r="106" spans="3:3">
      <c r="C106" s="62"/>
    </row>
    <row r="107" spans="3:3">
      <c r="C107" s="62"/>
    </row>
    <row r="108" spans="3:3">
      <c r="C108" s="62"/>
    </row>
    <row r="109" spans="3:3">
      <c r="C109" s="62"/>
    </row>
    <row r="110" spans="3:3">
      <c r="C110" s="62"/>
    </row>
    <row r="111" spans="3:3">
      <c r="C111" s="62"/>
    </row>
    <row r="112" spans="3:3">
      <c r="C112" s="62"/>
    </row>
    <row r="113" spans="3:3">
      <c r="C113" s="62"/>
    </row>
    <row r="114" spans="3:3">
      <c r="C114" s="62"/>
    </row>
    <row r="115" spans="3:3">
      <c r="C115" s="62"/>
    </row>
    <row r="116" spans="3:3">
      <c r="C116" s="62"/>
    </row>
    <row r="117" spans="3:3">
      <c r="C117" s="62"/>
    </row>
    <row r="118" spans="3:3">
      <c r="C118" s="62"/>
    </row>
    <row r="119" spans="3:3">
      <c r="C119" s="62"/>
    </row>
    <row r="120" spans="3:3">
      <c r="C120" s="62"/>
    </row>
    <row r="121" spans="3:3">
      <c r="C121" s="62"/>
    </row>
    <row r="122" spans="3:3">
      <c r="C122" s="62"/>
    </row>
    <row r="123" spans="3:3">
      <c r="C123" s="62"/>
    </row>
    <row r="124" spans="3:3">
      <c r="C124" s="62"/>
    </row>
    <row r="125" spans="3:3">
      <c r="C125" s="62"/>
    </row>
    <row r="126" spans="3:3">
      <c r="C126" s="62"/>
    </row>
    <row r="127" spans="3:3">
      <c r="C127" s="62"/>
    </row>
    <row r="128" spans="3:3">
      <c r="C128" s="62"/>
    </row>
    <row r="129" spans="3:3">
      <c r="C129" s="62"/>
    </row>
    <row r="130" spans="3:3">
      <c r="C130" s="62"/>
    </row>
    <row r="131" spans="3:3">
      <c r="C131" s="62"/>
    </row>
    <row r="132" spans="3:3">
      <c r="C132" s="62"/>
    </row>
    <row r="133" spans="3:3">
      <c r="C133" s="62"/>
    </row>
    <row r="134" spans="3:3">
      <c r="C134" s="62"/>
    </row>
    <row r="135" spans="3:3">
      <c r="C135" s="62"/>
    </row>
  </sheetData>
  <mergeCells count="15">
    <mergeCell ref="B1:L1"/>
    <mergeCell ref="B4:B8"/>
    <mergeCell ref="K3:L3"/>
    <mergeCell ref="D5:K5"/>
    <mergeCell ref="H7:I7"/>
    <mergeCell ref="C4:L4"/>
    <mergeCell ref="H8:I8"/>
    <mergeCell ref="L5:L7"/>
    <mergeCell ref="C5:C7"/>
    <mergeCell ref="J6:K7"/>
    <mergeCell ref="J8:K8"/>
    <mergeCell ref="D6:D7"/>
    <mergeCell ref="F8:G8"/>
    <mergeCell ref="E6:I6"/>
    <mergeCell ref="F7:G7"/>
  </mergeCells>
  <phoneticPr fontId="6" type="noConversion"/>
  <hyperlinks>
    <hyperlink ref="N2" location="Indice!A1" tooltip="(voltar ao índice)" display="Indice!A1" xr:uid="{00000000-0004-0000-1A00-000000000000}"/>
  </hyperlinks>
  <printOptions horizontalCentered="1"/>
  <pageMargins left="0.27559055118110237" right="0.27559055118110237" top="0.6692913385826772" bottom="0.47244094488188981" header="0" footer="0"/>
  <pageSetup paperSize="9" scale="9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lha25">
    <pageSetUpPr fitToPage="1"/>
  </sheetPr>
  <dimension ref="B1:DE139"/>
  <sheetViews>
    <sheetView showGridLines="0" zoomScaleNormal="100" workbookViewId="0">
      <pane xSplit="2" ySplit="8" topLeftCell="C9" activePane="bottomRight" state="frozen"/>
      <selection activeCell="E37" sqref="E37"/>
      <selection pane="topRight" activeCell="E37" sqref="E37"/>
      <selection pane="bottomLeft" activeCell="E37" sqref="E37"/>
      <selection pane="bottomRight" activeCell="N2" sqref="N2"/>
    </sheetView>
  </sheetViews>
  <sheetFormatPr defaultColWidth="7" defaultRowHeight="11.25"/>
  <cols>
    <col min="1" max="1" width="7" style="40"/>
    <col min="2" max="2" width="10" style="53" customWidth="1"/>
    <col min="3" max="4" width="10" style="40" customWidth="1"/>
    <col min="5" max="9" width="10" style="53" customWidth="1"/>
    <col min="10" max="11" width="10" style="40" customWidth="1"/>
    <col min="12" max="12" width="10.42578125" style="40" customWidth="1"/>
    <col min="13" max="13" width="7" style="40"/>
    <col min="14" max="14" width="14.5703125" style="40" bestFit="1" customWidth="1"/>
    <col min="15" max="16384" width="7" style="40"/>
  </cols>
  <sheetData>
    <row r="1" spans="2:109" ht="21" customHeight="1">
      <c r="B1" s="785" t="s">
        <v>619</v>
      </c>
      <c r="C1" s="785"/>
      <c r="D1" s="785"/>
      <c r="E1" s="785"/>
      <c r="F1" s="785"/>
      <c r="G1" s="785"/>
      <c r="H1" s="785"/>
      <c r="I1" s="785"/>
      <c r="J1" s="785"/>
      <c r="K1" s="785"/>
      <c r="L1" s="785"/>
    </row>
    <row r="2" spans="2:109" ht="21" customHeight="1"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N2" s="531" t="s">
        <v>412</v>
      </c>
    </row>
    <row r="3" spans="2:109" ht="13.5" customHeight="1">
      <c r="B3" s="38" t="s">
        <v>232</v>
      </c>
      <c r="C3" s="54"/>
      <c r="D3" s="55"/>
      <c r="E3" s="40"/>
      <c r="F3" s="54"/>
      <c r="G3" s="55"/>
      <c r="H3" s="40"/>
      <c r="I3" s="54"/>
      <c r="J3" s="55"/>
      <c r="K3" s="784" t="s">
        <v>251</v>
      </c>
      <c r="L3" s="784"/>
      <c r="M3" s="55"/>
      <c r="O3" s="54"/>
      <c r="P3" s="55"/>
      <c r="R3" s="54"/>
      <c r="S3" s="55"/>
      <c r="U3" s="54"/>
      <c r="V3" s="55"/>
      <c r="X3" s="54"/>
      <c r="Y3" s="55"/>
      <c r="AA3" s="54"/>
      <c r="AB3" s="55"/>
      <c r="AD3" s="54"/>
      <c r="AE3" s="55"/>
      <c r="AG3" s="54"/>
      <c r="AH3" s="55"/>
      <c r="AJ3" s="54"/>
      <c r="AK3" s="55"/>
      <c r="AM3" s="54"/>
      <c r="AN3" s="55"/>
      <c r="AP3" s="54"/>
      <c r="AQ3" s="55"/>
      <c r="AS3" s="54"/>
      <c r="AT3" s="55"/>
      <c r="AV3" s="54"/>
      <c r="AW3" s="55"/>
      <c r="AY3" s="54"/>
      <c r="AZ3" s="55"/>
      <c r="BB3" s="54"/>
      <c r="BC3" s="55"/>
      <c r="BE3" s="54"/>
      <c r="BF3" s="55"/>
      <c r="BH3" s="54"/>
      <c r="BI3" s="55"/>
      <c r="BK3" s="54"/>
      <c r="BL3" s="55"/>
      <c r="BN3" s="54"/>
      <c r="BO3" s="55"/>
      <c r="BQ3" s="54"/>
      <c r="BR3" s="55"/>
      <c r="BT3" s="54"/>
      <c r="BU3" s="55"/>
      <c r="BW3" s="54"/>
      <c r="BX3" s="55"/>
      <c r="BZ3" s="54"/>
      <c r="CA3" s="55"/>
      <c r="CC3" s="54"/>
      <c r="CD3" s="55"/>
      <c r="CF3" s="54"/>
      <c r="CG3" s="55"/>
      <c r="CI3" s="54"/>
      <c r="CJ3" s="55"/>
      <c r="CL3" s="54"/>
      <c r="CM3" s="55"/>
      <c r="CO3" s="54"/>
      <c r="CP3" s="55"/>
      <c r="CR3" s="54"/>
      <c r="CS3" s="55"/>
      <c r="CU3" s="54"/>
      <c r="CV3" s="55"/>
      <c r="CX3" s="54"/>
      <c r="CY3" s="55"/>
      <c r="DA3" s="54"/>
      <c r="DB3" s="55"/>
      <c r="DD3" s="54"/>
      <c r="DE3" s="55"/>
    </row>
    <row r="4" spans="2:109" s="57" customFormat="1" ht="18" customHeight="1">
      <c r="B4" s="702" t="s">
        <v>126</v>
      </c>
      <c r="C4" s="794" t="s">
        <v>285</v>
      </c>
      <c r="D4" s="794"/>
      <c r="E4" s="794"/>
      <c r="F4" s="794"/>
      <c r="G4" s="794"/>
      <c r="H4" s="794"/>
      <c r="I4" s="794"/>
      <c r="J4" s="794"/>
      <c r="K4" s="794"/>
      <c r="L4" s="795"/>
    </row>
    <row r="5" spans="2:109" s="57" customFormat="1" ht="18" customHeight="1">
      <c r="B5" s="700"/>
      <c r="C5" s="787" t="s">
        <v>14</v>
      </c>
      <c r="D5" s="787" t="s">
        <v>133</v>
      </c>
      <c r="E5" s="787"/>
      <c r="F5" s="787"/>
      <c r="G5" s="787"/>
      <c r="H5" s="787"/>
      <c r="I5" s="787" t="s">
        <v>289</v>
      </c>
      <c r="J5" s="787"/>
      <c r="K5" s="787"/>
      <c r="L5" s="791"/>
    </row>
    <row r="6" spans="2:109" s="57" customFormat="1" ht="18" customHeight="1">
      <c r="B6" s="700"/>
      <c r="C6" s="725"/>
      <c r="D6" s="787" t="s">
        <v>14</v>
      </c>
      <c r="E6" s="787" t="s">
        <v>138</v>
      </c>
      <c r="F6" s="787"/>
      <c r="G6" s="787"/>
      <c r="H6" s="787"/>
      <c r="I6" s="787" t="s">
        <v>14</v>
      </c>
      <c r="J6" s="787" t="s">
        <v>141</v>
      </c>
      <c r="K6" s="787" t="s">
        <v>142</v>
      </c>
      <c r="L6" s="791" t="s">
        <v>288</v>
      </c>
    </row>
    <row r="7" spans="2:109" s="57" customFormat="1" ht="25.5" customHeight="1">
      <c r="B7" s="700"/>
      <c r="C7" s="725"/>
      <c r="D7" s="787"/>
      <c r="E7" s="474" t="s">
        <v>15</v>
      </c>
      <c r="F7" s="474" t="s">
        <v>16</v>
      </c>
      <c r="G7" s="474" t="s">
        <v>185</v>
      </c>
      <c r="H7" s="474" t="s">
        <v>144</v>
      </c>
      <c r="I7" s="787"/>
      <c r="J7" s="787"/>
      <c r="K7" s="787"/>
      <c r="L7" s="791"/>
    </row>
    <row r="8" spans="2:109" s="57" customFormat="1">
      <c r="B8" s="703"/>
      <c r="C8" s="463" t="s">
        <v>152</v>
      </c>
      <c r="D8" s="463">
        <v>1</v>
      </c>
      <c r="E8" s="463">
        <v>3</v>
      </c>
      <c r="F8" s="463">
        <v>4</v>
      </c>
      <c r="G8" s="463">
        <v>5</v>
      </c>
      <c r="H8" s="463">
        <v>6</v>
      </c>
      <c r="I8" s="463" t="s">
        <v>153</v>
      </c>
      <c r="J8" s="463">
        <v>8</v>
      </c>
      <c r="K8" s="463">
        <v>9</v>
      </c>
      <c r="L8" s="471">
        <v>10</v>
      </c>
    </row>
    <row r="9" spans="2:109" s="356" customFormat="1" ht="9" customHeight="1">
      <c r="B9" s="387"/>
      <c r="C9" s="468"/>
      <c r="D9" s="468"/>
      <c r="E9" s="468"/>
      <c r="F9" s="468"/>
      <c r="G9" s="468"/>
      <c r="H9" s="468"/>
      <c r="I9" s="468"/>
      <c r="J9" s="468"/>
      <c r="K9" s="468"/>
      <c r="L9" s="468"/>
    </row>
    <row r="10" spans="2:109" s="61" customFormat="1" ht="16.5" customHeight="1">
      <c r="B10" s="586" t="s">
        <v>573</v>
      </c>
      <c r="C10" s="78">
        <v>12.57</v>
      </c>
      <c r="D10" s="78">
        <v>9.74</v>
      </c>
      <c r="E10" s="78">
        <v>2.23</v>
      </c>
      <c r="F10" s="78">
        <v>1.1599999999999999</v>
      </c>
      <c r="G10" s="78">
        <v>0.34</v>
      </c>
      <c r="H10" s="78">
        <v>5.22</v>
      </c>
      <c r="I10" s="78">
        <v>2.83</v>
      </c>
      <c r="J10" s="550">
        <v>0.99</v>
      </c>
      <c r="K10" s="550">
        <v>1.57</v>
      </c>
      <c r="L10" s="550">
        <v>0.27</v>
      </c>
      <c r="M10" s="550"/>
      <c r="N10" s="550"/>
      <c r="O10" s="550"/>
      <c r="P10" s="551"/>
    </row>
    <row r="11" spans="2:109" s="541" customFormat="1" ht="15" customHeight="1">
      <c r="B11" s="542">
        <v>2018</v>
      </c>
      <c r="C11" s="78">
        <v>11.52</v>
      </c>
      <c r="D11" s="78">
        <v>8.65</v>
      </c>
      <c r="E11" s="78">
        <v>1.45</v>
      </c>
      <c r="F11" s="78">
        <v>1.04</v>
      </c>
      <c r="G11" s="78">
        <v>0.34</v>
      </c>
      <c r="H11" s="78">
        <v>5.12</v>
      </c>
      <c r="I11" s="78">
        <v>2.86</v>
      </c>
      <c r="J11" s="78">
        <v>1.02</v>
      </c>
      <c r="K11" s="78">
        <v>1.61</v>
      </c>
      <c r="L11" s="78">
        <v>0.23</v>
      </c>
    </row>
    <row r="12" spans="2:109" s="57" customFormat="1" ht="15" customHeight="1">
      <c r="B12" s="49">
        <v>2017</v>
      </c>
      <c r="C12" s="77">
        <v>12.91</v>
      </c>
      <c r="D12" s="77">
        <v>9.2899999999999991</v>
      </c>
      <c r="E12" s="77">
        <v>1.67</v>
      </c>
      <c r="F12" s="77">
        <v>1.05</v>
      </c>
      <c r="G12" s="77">
        <v>0.34</v>
      </c>
      <c r="H12" s="77">
        <v>5.35</v>
      </c>
      <c r="I12" s="77">
        <v>3.62</v>
      </c>
      <c r="J12" s="77">
        <v>0.92</v>
      </c>
      <c r="K12" s="77">
        <v>2.4300000000000002</v>
      </c>
      <c r="L12" s="77">
        <v>0.28000000000000003</v>
      </c>
    </row>
    <row r="13" spans="2:109" s="57" customFormat="1" ht="15" customHeight="1">
      <c r="B13" s="49">
        <v>2016</v>
      </c>
      <c r="C13" s="77">
        <v>11.43</v>
      </c>
      <c r="D13" s="77">
        <v>8.6</v>
      </c>
      <c r="E13" s="77">
        <v>1.71</v>
      </c>
      <c r="F13" s="77">
        <v>0.69</v>
      </c>
      <c r="G13" s="77">
        <v>0.31</v>
      </c>
      <c r="H13" s="77">
        <v>5</v>
      </c>
      <c r="I13" s="77">
        <v>2.82</v>
      </c>
      <c r="J13" s="77">
        <v>0.87</v>
      </c>
      <c r="K13" s="77">
        <v>1.76</v>
      </c>
      <c r="L13" s="77">
        <v>0.19</v>
      </c>
    </row>
    <row r="14" spans="2:109" s="59" customFormat="1" ht="15" customHeight="1">
      <c r="B14" s="49">
        <v>2015</v>
      </c>
      <c r="C14" s="77">
        <v>12.490319964022333</v>
      </c>
      <c r="D14" s="77">
        <v>9.0232997696340131</v>
      </c>
      <c r="E14" s="77">
        <v>1.8360313116880775</v>
      </c>
      <c r="F14" s="77">
        <v>1.1177792612372051</v>
      </c>
      <c r="G14" s="77">
        <v>0.34207989687609353</v>
      </c>
      <c r="H14" s="77">
        <v>5.4237555075593065</v>
      </c>
      <c r="I14" s="77">
        <v>3.4670201943883212</v>
      </c>
      <c r="J14" s="77">
        <v>0.96057985668072088</v>
      </c>
      <c r="K14" s="77">
        <v>2.3096978831852364</v>
      </c>
      <c r="L14" s="77">
        <v>0.19674245452236416</v>
      </c>
    </row>
    <row r="15" spans="2:109" s="61" customFormat="1" ht="15" customHeight="1">
      <c r="B15" s="49">
        <v>2014</v>
      </c>
      <c r="C15" s="77">
        <v>11.760212949295786</v>
      </c>
      <c r="D15" s="77">
        <v>8.6188641732137317</v>
      </c>
      <c r="E15" s="77">
        <v>1.8316630001968952</v>
      </c>
      <c r="F15" s="77">
        <v>1.025657894736842</v>
      </c>
      <c r="G15" s="77">
        <v>0.28608054582828674</v>
      </c>
      <c r="H15" s="77">
        <v>5.1341075813040531</v>
      </c>
      <c r="I15" s="77">
        <v>3.1413487760820553</v>
      </c>
      <c r="J15" s="77">
        <v>0.96067176308868818</v>
      </c>
      <c r="K15" s="77">
        <v>2.0414833889364878</v>
      </c>
      <c r="L15" s="77">
        <v>0.13919362405687907</v>
      </c>
    </row>
    <row r="16" spans="2:109" s="61" customFormat="1" ht="15" customHeight="1">
      <c r="B16" s="49">
        <v>2013</v>
      </c>
      <c r="C16" s="77">
        <v>12.360084428210886</v>
      </c>
      <c r="D16" s="77">
        <v>8.6953075196253646</v>
      </c>
      <c r="E16" s="77">
        <v>1.6144412567880913</v>
      </c>
      <c r="F16" s="77">
        <v>1.2696127110228401</v>
      </c>
      <c r="G16" s="77">
        <v>0.24445554183965573</v>
      </c>
      <c r="H16" s="77">
        <v>5.3164546460181867</v>
      </c>
      <c r="I16" s="77">
        <v>3.6647769085855217</v>
      </c>
      <c r="J16" s="77">
        <v>0.73638872394828703</v>
      </c>
      <c r="K16" s="77">
        <v>2.7983636408310666</v>
      </c>
      <c r="L16" s="77">
        <v>0.13002454380616824</v>
      </c>
    </row>
    <row r="17" spans="2:12" s="61" customFormat="1" ht="15" customHeight="1">
      <c r="B17" s="49">
        <v>2012</v>
      </c>
      <c r="C17" s="77">
        <v>16.027739025576462</v>
      </c>
      <c r="D17" s="77">
        <v>11.933734700402812</v>
      </c>
      <c r="E17" s="77">
        <v>1.9160934466255244</v>
      </c>
      <c r="F17" s="77">
        <v>4.2412055335968386</v>
      </c>
      <c r="G17" s="77">
        <v>0.27268810326922993</v>
      </c>
      <c r="H17" s="77">
        <v>5.2433364457551805</v>
      </c>
      <c r="I17" s="77">
        <v>4.0940043251736471</v>
      </c>
      <c r="J17" s="77">
        <v>0.65517941569924976</v>
      </c>
      <c r="K17" s="77">
        <v>3.2809469413562899</v>
      </c>
      <c r="L17" s="77">
        <v>0.15787796811810711</v>
      </c>
    </row>
    <row r="18" spans="2:12" s="61" customFormat="1" ht="15" customHeight="1">
      <c r="B18" s="49">
        <v>2011</v>
      </c>
      <c r="C18" s="77">
        <v>14.850426584137324</v>
      </c>
      <c r="D18" s="77">
        <v>11.984763662014844</v>
      </c>
      <c r="E18" s="77">
        <v>1.7289039782492812</v>
      </c>
      <c r="F18" s="77">
        <v>4.2902770780856425</v>
      </c>
      <c r="G18" s="77">
        <v>0.27170735161288356</v>
      </c>
      <c r="H18" s="77">
        <v>5.45980150675154</v>
      </c>
      <c r="I18" s="77">
        <v>2.8656629221224796</v>
      </c>
      <c r="J18" s="77">
        <v>0.70834346726132325</v>
      </c>
      <c r="K18" s="77">
        <v>2.0111718964922822</v>
      </c>
      <c r="L18" s="77">
        <v>0.1461475583688743</v>
      </c>
    </row>
    <row r="19" spans="2:12" s="61" customFormat="1" ht="15" customHeight="1">
      <c r="B19" s="49">
        <v>2010</v>
      </c>
      <c r="C19" s="77">
        <v>15.837484623499131</v>
      </c>
      <c r="D19" s="77">
        <v>12.749390245858235</v>
      </c>
      <c r="E19" s="77">
        <v>1.856222718195033</v>
      </c>
      <c r="F19" s="77">
        <v>4.7036235662148078</v>
      </c>
      <c r="G19" s="77">
        <v>0.29358424228351593</v>
      </c>
      <c r="H19" s="77">
        <v>5.6445207916857969</v>
      </c>
      <c r="I19" s="77">
        <v>3.0880943776408971</v>
      </c>
      <c r="J19" s="77">
        <v>0.72441224546243854</v>
      </c>
      <c r="K19" s="77">
        <v>2.2225004006230966</v>
      </c>
      <c r="L19" s="77">
        <v>0.14118173155536198</v>
      </c>
    </row>
    <row r="20" spans="2:12" s="61" customFormat="1" ht="15" customHeight="1">
      <c r="B20" s="49">
        <v>2009</v>
      </c>
      <c r="C20" s="77">
        <v>16.243612909336154</v>
      </c>
      <c r="D20" s="77">
        <v>13.322683713810219</v>
      </c>
      <c r="E20" s="77">
        <v>2.0296345854820128</v>
      </c>
      <c r="F20" s="77">
        <v>3.9381172839506169</v>
      </c>
      <c r="G20" s="77">
        <v>0.22710463733777464</v>
      </c>
      <c r="H20" s="77">
        <v>5.5922701969528372</v>
      </c>
      <c r="I20" s="77">
        <v>2.9209291955259342</v>
      </c>
      <c r="J20" s="77">
        <v>0.61104474878784287</v>
      </c>
      <c r="K20" s="77">
        <v>2.1920823888150722</v>
      </c>
      <c r="L20" s="77">
        <v>0.11780205792301893</v>
      </c>
    </row>
    <row r="21" spans="2:12" s="61" customFormat="1" ht="15" customHeight="1">
      <c r="B21" s="49">
        <v>2008</v>
      </c>
      <c r="C21" s="77">
        <v>19.258553941686802</v>
      </c>
      <c r="D21" s="77">
        <v>16.491838478811246</v>
      </c>
      <c r="E21" s="77">
        <v>2.4101863498659601</v>
      </c>
      <c r="F21" s="77">
        <v>4.7028454452405315</v>
      </c>
      <c r="G21" s="77">
        <v>0.25059455791406654</v>
      </c>
      <c r="H21" s="77">
        <v>6.9120458336748731</v>
      </c>
      <c r="I21" s="77">
        <v>2.766715462875557</v>
      </c>
      <c r="J21" s="77">
        <v>0.64772171239807552</v>
      </c>
      <c r="K21" s="77">
        <v>2.020014805432889</v>
      </c>
      <c r="L21" s="77">
        <v>9.8978945044592814E-2</v>
      </c>
    </row>
    <row r="22" spans="2:12" s="61" customFormat="1" ht="15" customHeight="1">
      <c r="B22" s="49">
        <v>2007</v>
      </c>
      <c r="C22" s="77">
        <v>20.257778984419215</v>
      </c>
      <c r="D22" s="77">
        <v>17.555765040015345</v>
      </c>
      <c r="E22" s="77">
        <v>1.6647775881481697</v>
      </c>
      <c r="F22" s="77">
        <v>4.3965369059656219</v>
      </c>
      <c r="G22" s="77">
        <v>0.38746703032977148</v>
      </c>
      <c r="H22" s="77">
        <v>8.4320639545414284</v>
      </c>
      <c r="I22" s="77">
        <v>2.7020139444038684</v>
      </c>
      <c r="J22" s="77">
        <v>0.64973171970113897</v>
      </c>
      <c r="K22" s="77">
        <v>1.9539686819931534</v>
      </c>
      <c r="L22" s="77">
        <v>9.8313542709576082E-2</v>
      </c>
    </row>
    <row r="23" spans="2:12" s="61" customFormat="1" ht="15" customHeight="1">
      <c r="B23" s="49">
        <v>2006</v>
      </c>
      <c r="C23" s="77">
        <v>17.532257345867038</v>
      </c>
      <c r="D23" s="77">
        <v>15.191909773732066</v>
      </c>
      <c r="E23" s="77">
        <v>2.2744186359290413</v>
      </c>
      <c r="F23" s="77">
        <v>4.7255636743215028</v>
      </c>
      <c r="G23" s="77">
        <v>0.46361183584652305</v>
      </c>
      <c r="H23" s="77">
        <v>5.7752358032802995</v>
      </c>
      <c r="I23" s="77">
        <v>2.3403475721349705</v>
      </c>
      <c r="J23" s="77">
        <v>0.57782940026526686</v>
      </c>
      <c r="K23" s="77">
        <v>1.6738726121610061</v>
      </c>
      <c r="L23" s="77">
        <v>8.86455597086971E-2</v>
      </c>
    </row>
    <row r="24" spans="2:12" s="61" customFormat="1" ht="15" customHeight="1">
      <c r="B24" s="49">
        <v>2005</v>
      </c>
      <c r="C24" s="77">
        <v>16.580972279289959</v>
      </c>
      <c r="D24" s="77">
        <v>13.867001594050064</v>
      </c>
      <c r="E24" s="77">
        <v>2.872539572821212</v>
      </c>
      <c r="F24" s="77">
        <v>4.2903377686796311</v>
      </c>
      <c r="G24" s="77">
        <v>0.44005908895630336</v>
      </c>
      <c r="H24" s="77">
        <v>4.2133395947119903</v>
      </c>
      <c r="I24" s="77">
        <v>2.7139706852398944</v>
      </c>
      <c r="J24" s="77">
        <v>0.63366411553725321</v>
      </c>
      <c r="K24" s="77">
        <v>1.9779410287218462</v>
      </c>
      <c r="L24" s="77">
        <v>0.10236554098079494</v>
      </c>
    </row>
    <row r="25" spans="2:12" s="61" customFormat="1" ht="15" customHeight="1">
      <c r="B25" s="49">
        <v>2004</v>
      </c>
      <c r="C25" s="77">
        <v>18.070485497011923</v>
      </c>
      <c r="D25" s="77">
        <v>15.078447348040308</v>
      </c>
      <c r="E25" s="77">
        <v>2.3614235289932113</v>
      </c>
      <c r="F25" s="77">
        <v>6.5087353986795327</v>
      </c>
      <c r="G25" s="77">
        <v>0.52063065079536974</v>
      </c>
      <c r="H25" s="77">
        <v>3.5818198504822889</v>
      </c>
      <c r="I25" s="77">
        <v>2.9920381489716181</v>
      </c>
      <c r="J25" s="77">
        <v>0.73254503390104153</v>
      </c>
      <c r="K25" s="77">
        <v>2.1523611552128057</v>
      </c>
      <c r="L25" s="77">
        <v>0.10713195985777108</v>
      </c>
    </row>
    <row r="26" spans="2:12" s="61" customFormat="1" ht="15" customHeight="1">
      <c r="B26" s="51">
        <v>2003</v>
      </c>
      <c r="C26" s="78">
        <v>17.360578253588415</v>
      </c>
      <c r="D26" s="78">
        <v>13.375900642557781</v>
      </c>
      <c r="E26" s="78">
        <v>1.9146911642197035</v>
      </c>
      <c r="F26" s="78">
        <v>6.0087168610816546</v>
      </c>
      <c r="G26" s="78">
        <v>0.54429651883002617</v>
      </c>
      <c r="H26" s="78">
        <v>2.926817956317334</v>
      </c>
      <c r="I26" s="78">
        <v>3.9846776110306323</v>
      </c>
      <c r="J26" s="78">
        <v>0.89377504680359809</v>
      </c>
      <c r="K26" s="78">
        <v>2.9649480434803901</v>
      </c>
      <c r="L26" s="78">
        <v>0.12595452074664401</v>
      </c>
    </row>
    <row r="27" spans="2:12" s="61" customFormat="1" ht="15" customHeight="1">
      <c r="B27" s="51">
        <v>2002</v>
      </c>
      <c r="C27" s="78">
        <v>17.563121787452523</v>
      </c>
      <c r="D27" s="78">
        <v>13.740238515698962</v>
      </c>
      <c r="E27" s="78">
        <v>1.5382361730402816</v>
      </c>
      <c r="F27" s="78">
        <v>6.4316700610997959</v>
      </c>
      <c r="G27" s="78">
        <v>0.63608869183313621</v>
      </c>
      <c r="H27" s="78">
        <v>3.1100817139834609</v>
      </c>
      <c r="I27" s="78">
        <v>3.8228832717535588</v>
      </c>
      <c r="J27" s="78">
        <v>1.0817149580787595</v>
      </c>
      <c r="K27" s="78">
        <v>2.6324247636310472</v>
      </c>
      <c r="L27" s="78">
        <v>0.10874355004375186</v>
      </c>
    </row>
    <row r="28" spans="2:12" s="61" customFormat="1" ht="15" customHeight="1">
      <c r="B28" s="51">
        <v>2001</v>
      </c>
      <c r="C28" s="78">
        <v>20.553910884782066</v>
      </c>
      <c r="D28" s="78">
        <v>16.518949052879353</v>
      </c>
      <c r="E28" s="78">
        <v>1.2140545216876617</v>
      </c>
      <c r="F28" s="78">
        <v>8.6009985096870345</v>
      </c>
      <c r="G28" s="78">
        <v>0.82948284288574836</v>
      </c>
      <c r="H28" s="78">
        <v>3.7015572032477042</v>
      </c>
      <c r="I28" s="78">
        <v>4.0349618319027138</v>
      </c>
      <c r="J28" s="78">
        <v>1.3312668917306771</v>
      </c>
      <c r="K28" s="78">
        <v>2.5981359794926067</v>
      </c>
      <c r="L28" s="78">
        <v>0.1055589606794297</v>
      </c>
    </row>
    <row r="29" spans="2:12" s="61" customFormat="1" ht="15" customHeight="1">
      <c r="B29" s="51">
        <v>2000</v>
      </c>
      <c r="C29" s="78">
        <v>17.673249630367977</v>
      </c>
      <c r="D29" s="78">
        <v>13.724921721049931</v>
      </c>
      <c r="E29" s="78">
        <v>1.1322038438032482</v>
      </c>
      <c r="F29" s="78">
        <v>5.8651699716713876</v>
      </c>
      <c r="G29" s="78">
        <v>0.74592355597289273</v>
      </c>
      <c r="H29" s="78">
        <v>3.6638632598675192</v>
      </c>
      <c r="I29" s="78">
        <v>3.9483279093180443</v>
      </c>
      <c r="J29" s="78">
        <v>1.4692171458687364</v>
      </c>
      <c r="K29" s="78">
        <v>2.4048866787215317</v>
      </c>
      <c r="L29" s="78">
        <v>7.4224084727776293E-2</v>
      </c>
    </row>
    <row r="30" spans="2:12" s="61" customFormat="1" ht="15" customHeight="1">
      <c r="B30" s="51">
        <v>1999</v>
      </c>
      <c r="C30" s="78">
        <v>15.039470479881199</v>
      </c>
      <c r="D30" s="78">
        <v>11.910978098744133</v>
      </c>
      <c r="E30" s="78">
        <v>1.3680975413844114</v>
      </c>
      <c r="F30" s="78">
        <v>4.0280126138919679</v>
      </c>
      <c r="G30" s="78">
        <v>0.6267995533453522</v>
      </c>
      <c r="H30" s="78">
        <v>3.2821758810345849</v>
      </c>
      <c r="I30" s="78">
        <v>3.1284923811370668</v>
      </c>
      <c r="J30" s="78">
        <v>1.5675546339539526</v>
      </c>
      <c r="K30" s="78">
        <v>1.4878296548493108</v>
      </c>
      <c r="L30" s="78">
        <v>7.3108092333803817E-2</v>
      </c>
    </row>
    <row r="31" spans="2:12" s="61" customFormat="1" ht="15" customHeight="1">
      <c r="B31" s="336">
        <v>1998</v>
      </c>
      <c r="C31" s="78">
        <v>18.643709575615862</v>
      </c>
      <c r="D31" s="78">
        <v>15.001363290774224</v>
      </c>
      <c r="E31" s="78">
        <v>1.795305173537634</v>
      </c>
      <c r="F31" s="78">
        <v>3.7966710611735475</v>
      </c>
      <c r="G31" s="78">
        <v>0.91049723380985426</v>
      </c>
      <c r="H31" s="78">
        <v>6.0121761551805095</v>
      </c>
      <c r="I31" s="78">
        <v>3.6423462848416377</v>
      </c>
      <c r="J31" s="78">
        <v>1.9075860023020126</v>
      </c>
      <c r="K31" s="78">
        <v>1.65945942263372</v>
      </c>
      <c r="L31" s="78">
        <v>7.5300859905905015E-2</v>
      </c>
    </row>
    <row r="32" spans="2:12" ht="15" customHeight="1">
      <c r="B32" s="517">
        <v>1997</v>
      </c>
      <c r="C32" s="243">
        <v>21.258838235891968</v>
      </c>
      <c r="D32" s="243">
        <v>17.126458116104754</v>
      </c>
      <c r="E32" s="243">
        <v>1.7897665138165704</v>
      </c>
      <c r="F32" s="243">
        <v>3.8582462968162101</v>
      </c>
      <c r="G32" s="243">
        <v>0.94707435014962005</v>
      </c>
      <c r="H32" s="243">
        <v>8.3339714495301855</v>
      </c>
      <c r="I32" s="243">
        <v>4.1323801197872134</v>
      </c>
      <c r="J32" s="78">
        <v>1.981982347815413</v>
      </c>
      <c r="K32" s="243">
        <v>2.0803858336433678</v>
      </c>
      <c r="L32" s="243">
        <v>7.001193832843236E-2</v>
      </c>
    </row>
    <row r="33" spans="2:12" ht="15" customHeight="1">
      <c r="B33" s="533">
        <v>1996</v>
      </c>
      <c r="C33" s="243">
        <v>21.844263968414456</v>
      </c>
      <c r="D33" s="243">
        <v>16.50162719256798</v>
      </c>
      <c r="E33" s="243">
        <v>2.3767197426420887</v>
      </c>
      <c r="F33" s="243">
        <v>3.4984096743506252</v>
      </c>
      <c r="G33" s="243">
        <v>0.81421097637844164</v>
      </c>
      <c r="H33" s="243">
        <v>7.8647108626699547</v>
      </c>
      <c r="I33" s="243">
        <v>5.3426367758464712</v>
      </c>
      <c r="J33" s="78">
        <v>2.1771917637206006</v>
      </c>
      <c r="K33" s="243">
        <v>3.1000419190420172</v>
      </c>
      <c r="L33" s="243">
        <v>6.5403093083853503E-2</v>
      </c>
    </row>
    <row r="34" spans="2:12" ht="15" customHeight="1">
      <c r="B34" s="517">
        <v>1995</v>
      </c>
      <c r="C34" s="243">
        <v>20.005116870239188</v>
      </c>
      <c r="D34" s="243">
        <v>15.101423860719775</v>
      </c>
      <c r="E34" s="243">
        <v>2.7868054994061988</v>
      </c>
      <c r="F34" s="243">
        <v>3.0899094650205758</v>
      </c>
      <c r="G34" s="243">
        <v>0.7259645524001308</v>
      </c>
      <c r="H34" s="243">
        <v>6.7880383533519808</v>
      </c>
      <c r="I34" s="243">
        <v>4.9036930095194116</v>
      </c>
      <c r="J34" s="78">
        <v>2.0440875498365316</v>
      </c>
      <c r="K34" s="243">
        <v>2.7864143007593496</v>
      </c>
      <c r="L34" s="243">
        <v>7.3191158923530231E-2</v>
      </c>
    </row>
    <row r="35" spans="2:12" ht="9" customHeight="1">
      <c r="B35" s="360"/>
      <c r="C35" s="334"/>
      <c r="D35" s="334"/>
      <c r="E35" s="334"/>
      <c r="F35" s="334"/>
      <c r="G35" s="334"/>
      <c r="H35" s="334"/>
      <c r="I35" s="334"/>
      <c r="J35" s="52"/>
      <c r="K35" s="334"/>
      <c r="L35" s="475"/>
    </row>
    <row r="36" spans="2:12" ht="3" customHeight="1">
      <c r="B36" s="472"/>
      <c r="C36" s="473"/>
      <c r="D36" s="473"/>
      <c r="E36" s="473"/>
      <c r="F36" s="473"/>
      <c r="G36" s="473"/>
      <c r="H36" s="473"/>
      <c r="I36" s="473"/>
      <c r="J36" s="467"/>
      <c r="K36" s="473"/>
      <c r="L36" s="476"/>
    </row>
    <row r="37" spans="2:12" ht="9" customHeight="1">
      <c r="B37" s="40"/>
      <c r="E37" s="40"/>
      <c r="F37" s="40"/>
      <c r="G37" s="40"/>
      <c r="H37" s="40"/>
      <c r="I37" s="40"/>
    </row>
    <row r="38" spans="2:12" ht="12.75" customHeight="1">
      <c r="B38" s="686" t="s">
        <v>585</v>
      </c>
      <c r="C38" s="686"/>
      <c r="D38" s="686"/>
      <c r="E38" s="686"/>
      <c r="F38" s="686"/>
      <c r="G38" s="686"/>
      <c r="H38" s="686"/>
      <c r="I38" s="686"/>
      <c r="J38" s="686"/>
      <c r="K38" s="686"/>
      <c r="L38" s="686"/>
    </row>
    <row r="39" spans="2:12" ht="12.75" customHeight="1">
      <c r="B39" s="40"/>
      <c r="C39" s="62"/>
      <c r="D39" s="62"/>
      <c r="E39" s="62"/>
      <c r="F39" s="62"/>
      <c r="G39" s="62"/>
      <c r="H39" s="40"/>
      <c r="I39" s="40"/>
    </row>
    <row r="40" spans="2:12" ht="12.75" customHeight="1">
      <c r="B40" s="40"/>
      <c r="C40" s="62"/>
      <c r="D40" s="62"/>
      <c r="E40" s="40"/>
      <c r="F40" s="40"/>
      <c r="G40" s="62"/>
      <c r="H40" s="40"/>
      <c r="I40" s="40"/>
    </row>
    <row r="41" spans="2:12" ht="12.75" customHeight="1">
      <c r="C41" s="62"/>
      <c r="D41" s="62"/>
      <c r="G41" s="62"/>
    </row>
    <row r="42" spans="2:12" ht="12.75" customHeight="1">
      <c r="C42" s="62"/>
      <c r="D42" s="62"/>
      <c r="G42" s="62"/>
    </row>
    <row r="43" spans="2:12">
      <c r="C43" s="62"/>
      <c r="D43" s="62"/>
      <c r="G43" s="62"/>
    </row>
    <row r="44" spans="2:12">
      <c r="C44" s="62"/>
      <c r="D44" s="62"/>
      <c r="G44" s="62"/>
    </row>
    <row r="45" spans="2:12">
      <c r="C45" s="62"/>
      <c r="D45" s="62"/>
      <c r="G45" s="62"/>
    </row>
    <row r="46" spans="2:12">
      <c r="C46" s="62"/>
      <c r="D46" s="62"/>
    </row>
    <row r="47" spans="2:12">
      <c r="C47" s="62"/>
      <c r="D47" s="62"/>
    </row>
    <row r="48" spans="2:12">
      <c r="C48" s="62"/>
      <c r="D48" s="62"/>
    </row>
    <row r="49" spans="3:4">
      <c r="C49" s="62"/>
      <c r="D49" s="62"/>
    </row>
    <row r="50" spans="3:4">
      <c r="C50" s="62"/>
      <c r="D50" s="62"/>
    </row>
    <row r="51" spans="3:4">
      <c r="C51" s="62"/>
      <c r="D51" s="62"/>
    </row>
    <row r="52" spans="3:4">
      <c r="C52" s="62"/>
      <c r="D52" s="62"/>
    </row>
    <row r="53" spans="3:4">
      <c r="C53" s="62"/>
      <c r="D53" s="62"/>
    </row>
    <row r="54" spans="3:4">
      <c r="C54" s="62"/>
      <c r="D54" s="62"/>
    </row>
    <row r="55" spans="3:4">
      <c r="C55" s="62"/>
      <c r="D55" s="62"/>
    </row>
    <row r="56" spans="3:4">
      <c r="C56" s="62"/>
    </row>
    <row r="57" spans="3:4">
      <c r="C57" s="62"/>
    </row>
    <row r="58" spans="3:4">
      <c r="C58" s="62"/>
    </row>
    <row r="59" spans="3:4">
      <c r="C59" s="62"/>
    </row>
    <row r="60" spans="3:4">
      <c r="C60" s="62"/>
    </row>
    <row r="61" spans="3:4">
      <c r="C61" s="62"/>
    </row>
    <row r="62" spans="3:4">
      <c r="C62" s="62"/>
    </row>
    <row r="63" spans="3:4">
      <c r="C63" s="62"/>
    </row>
    <row r="64" spans="3:4">
      <c r="C64" s="62"/>
    </row>
    <row r="65" spans="3:3">
      <c r="C65" s="62"/>
    </row>
    <row r="66" spans="3:3">
      <c r="C66" s="62"/>
    </row>
    <row r="67" spans="3:3">
      <c r="C67" s="62"/>
    </row>
    <row r="68" spans="3:3">
      <c r="C68" s="62"/>
    </row>
    <row r="69" spans="3:3">
      <c r="C69" s="62"/>
    </row>
    <row r="70" spans="3:3">
      <c r="C70" s="62"/>
    </row>
    <row r="71" spans="3:3">
      <c r="C71" s="62"/>
    </row>
    <row r="72" spans="3:3">
      <c r="C72" s="62"/>
    </row>
    <row r="73" spans="3:3">
      <c r="C73" s="62"/>
    </row>
    <row r="74" spans="3:3">
      <c r="C74" s="62"/>
    </row>
    <row r="75" spans="3:3">
      <c r="C75" s="62"/>
    </row>
    <row r="76" spans="3:3">
      <c r="C76" s="62"/>
    </row>
    <row r="77" spans="3:3">
      <c r="C77" s="62"/>
    </row>
    <row r="78" spans="3:3">
      <c r="C78" s="62"/>
    </row>
    <row r="79" spans="3:3">
      <c r="C79" s="62"/>
    </row>
    <row r="80" spans="3:3">
      <c r="C80" s="62"/>
    </row>
    <row r="81" spans="3:3">
      <c r="C81" s="62"/>
    </row>
    <row r="82" spans="3:3">
      <c r="C82" s="62"/>
    </row>
    <row r="83" spans="3:3">
      <c r="C83" s="62"/>
    </row>
    <row r="84" spans="3:3">
      <c r="C84" s="62"/>
    </row>
    <row r="85" spans="3:3">
      <c r="C85" s="62"/>
    </row>
    <row r="86" spans="3:3">
      <c r="C86" s="62"/>
    </row>
    <row r="87" spans="3:3">
      <c r="C87" s="62"/>
    </row>
    <row r="88" spans="3:3">
      <c r="C88" s="62"/>
    </row>
    <row r="89" spans="3:3">
      <c r="C89" s="62"/>
    </row>
    <row r="90" spans="3:3">
      <c r="C90" s="62"/>
    </row>
    <row r="91" spans="3:3">
      <c r="C91" s="62"/>
    </row>
    <row r="92" spans="3:3">
      <c r="C92" s="62"/>
    </row>
    <row r="93" spans="3:3">
      <c r="C93" s="62"/>
    </row>
    <row r="94" spans="3:3">
      <c r="C94" s="62"/>
    </row>
    <row r="95" spans="3:3">
      <c r="C95" s="62"/>
    </row>
    <row r="96" spans="3:3">
      <c r="C96" s="62"/>
    </row>
    <row r="97" spans="3:3">
      <c r="C97" s="62"/>
    </row>
    <row r="98" spans="3:3">
      <c r="C98" s="62"/>
    </row>
    <row r="99" spans="3:3">
      <c r="C99" s="62"/>
    </row>
    <row r="100" spans="3:3">
      <c r="C100" s="62"/>
    </row>
    <row r="101" spans="3:3">
      <c r="C101" s="62"/>
    </row>
    <row r="102" spans="3:3">
      <c r="C102" s="62"/>
    </row>
    <row r="103" spans="3:3">
      <c r="C103" s="62"/>
    </row>
    <row r="104" spans="3:3">
      <c r="C104" s="62"/>
    </row>
    <row r="105" spans="3:3">
      <c r="C105" s="62"/>
    </row>
    <row r="106" spans="3:3">
      <c r="C106" s="62"/>
    </row>
    <row r="107" spans="3:3">
      <c r="C107" s="62"/>
    </row>
    <row r="108" spans="3:3">
      <c r="C108" s="62"/>
    </row>
    <row r="109" spans="3:3">
      <c r="C109" s="62"/>
    </row>
    <row r="110" spans="3:3">
      <c r="C110" s="62"/>
    </row>
    <row r="111" spans="3:3">
      <c r="C111" s="62"/>
    </row>
    <row r="112" spans="3:3">
      <c r="C112" s="62"/>
    </row>
    <row r="113" spans="3:3">
      <c r="C113" s="62"/>
    </row>
    <row r="114" spans="3:3">
      <c r="C114" s="62"/>
    </row>
    <row r="115" spans="3:3">
      <c r="C115" s="62"/>
    </row>
    <row r="116" spans="3:3">
      <c r="C116" s="62"/>
    </row>
    <row r="117" spans="3:3">
      <c r="C117" s="62"/>
    </row>
    <row r="118" spans="3:3">
      <c r="C118" s="62"/>
    </row>
    <row r="119" spans="3:3">
      <c r="C119" s="62"/>
    </row>
    <row r="120" spans="3:3">
      <c r="C120" s="62"/>
    </row>
    <row r="121" spans="3:3">
      <c r="C121" s="62"/>
    </row>
    <row r="122" spans="3:3">
      <c r="C122" s="62"/>
    </row>
    <row r="123" spans="3:3">
      <c r="C123" s="62"/>
    </row>
    <row r="124" spans="3:3">
      <c r="C124" s="62"/>
    </row>
    <row r="125" spans="3:3">
      <c r="C125" s="62"/>
    </row>
    <row r="126" spans="3:3">
      <c r="C126" s="62"/>
    </row>
    <row r="127" spans="3:3">
      <c r="C127" s="62"/>
    </row>
    <row r="128" spans="3:3">
      <c r="C128" s="62"/>
    </row>
    <row r="129" spans="3:3">
      <c r="C129" s="62"/>
    </row>
    <row r="130" spans="3:3">
      <c r="C130" s="62"/>
    </row>
    <row r="131" spans="3:3">
      <c r="C131" s="62"/>
    </row>
    <row r="132" spans="3:3">
      <c r="C132" s="62"/>
    </row>
    <row r="133" spans="3:3">
      <c r="C133" s="62"/>
    </row>
    <row r="134" spans="3:3">
      <c r="C134" s="62"/>
    </row>
    <row r="135" spans="3:3">
      <c r="C135" s="62"/>
    </row>
    <row r="136" spans="3:3">
      <c r="C136" s="62"/>
    </row>
    <row r="137" spans="3:3">
      <c r="C137" s="62"/>
    </row>
    <row r="138" spans="3:3">
      <c r="C138" s="62"/>
    </row>
    <row r="139" spans="3:3">
      <c r="C139" s="62"/>
    </row>
  </sheetData>
  <mergeCells count="14">
    <mergeCell ref="B38:L38"/>
    <mergeCell ref="K3:L3"/>
    <mergeCell ref="B1:L1"/>
    <mergeCell ref="K6:K7"/>
    <mergeCell ref="J6:J7"/>
    <mergeCell ref="L6:L7"/>
    <mergeCell ref="E6:H6"/>
    <mergeCell ref="I6:I7"/>
    <mergeCell ref="B4:B8"/>
    <mergeCell ref="C4:L4"/>
    <mergeCell ref="C5:C7"/>
    <mergeCell ref="D5:H5"/>
    <mergeCell ref="I5:L5"/>
    <mergeCell ref="D6:D7"/>
  </mergeCells>
  <phoneticPr fontId="6" type="noConversion"/>
  <hyperlinks>
    <hyperlink ref="N2" location="Indice!A1" tooltip="(voltar ao índice)" display="Indice!A1" xr:uid="{00000000-0004-0000-1B00-000000000000}"/>
  </hyperlinks>
  <printOptions horizontalCentered="1"/>
  <pageMargins left="0.27559055118110237" right="0.27559055118110237" top="0.6692913385826772" bottom="0.47244094488188981" header="0" footer="0"/>
  <pageSetup paperSize="9" scale="83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6">
    <pageSetUpPr fitToPage="1"/>
  </sheetPr>
  <dimension ref="B1:EC51"/>
  <sheetViews>
    <sheetView showGridLines="0" zoomScaleNormal="100" workbookViewId="0">
      <pane xSplit="3" ySplit="8" topLeftCell="D9" activePane="bottomRight" state="frozen"/>
      <selection activeCell="E37" sqref="E37"/>
      <selection pane="topRight" activeCell="E37" sqref="E37"/>
      <selection pane="bottomLeft" activeCell="E37" sqref="E37"/>
      <selection pane="bottomRight" activeCell="AS2" sqref="AS2"/>
    </sheetView>
  </sheetViews>
  <sheetFormatPr defaultColWidth="7" defaultRowHeight="21" customHeight="1"/>
  <cols>
    <col min="1" max="1" width="7" style="40"/>
    <col min="2" max="2" width="6.42578125" style="40" customWidth="1"/>
    <col min="3" max="3" width="6.42578125" style="53" customWidth="1"/>
    <col min="4" max="10" width="5.7109375" style="53" customWidth="1"/>
    <col min="11" max="11" width="5.5703125" style="53" customWidth="1"/>
    <col min="12" max="33" width="5.7109375" style="53" customWidth="1"/>
    <col min="34" max="43" width="5.7109375" style="40" customWidth="1"/>
    <col min="44" max="44" width="7" style="40"/>
    <col min="45" max="45" width="14" style="40" customWidth="1"/>
    <col min="46" max="16384" width="7" style="40"/>
  </cols>
  <sheetData>
    <row r="1" spans="2:133" ht="21" customHeight="1">
      <c r="B1" s="785" t="s">
        <v>620</v>
      </c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785"/>
      <c r="S1" s="785"/>
      <c r="T1" s="785"/>
      <c r="U1" s="785"/>
      <c r="V1" s="785"/>
      <c r="W1" s="785"/>
      <c r="X1" s="785"/>
      <c r="Y1" s="785"/>
      <c r="Z1" s="785"/>
      <c r="AA1" s="785"/>
      <c r="AB1" s="785"/>
      <c r="AC1" s="785"/>
      <c r="AD1" s="785"/>
      <c r="AE1" s="785"/>
      <c r="AF1" s="785"/>
      <c r="AG1" s="785"/>
      <c r="AH1" s="785"/>
      <c r="AI1" s="785"/>
      <c r="AJ1" s="785"/>
      <c r="AK1" s="785"/>
      <c r="AL1" s="785"/>
      <c r="AM1" s="785"/>
      <c r="AN1" s="785"/>
      <c r="AO1" s="785"/>
      <c r="AP1" s="785"/>
      <c r="AQ1" s="785"/>
    </row>
    <row r="2" spans="2:133" ht="21" customHeight="1"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  <c r="W2" s="783"/>
      <c r="AF2" s="40"/>
      <c r="AG2" s="40"/>
      <c r="AS2" s="531" t="s">
        <v>412</v>
      </c>
      <c r="AT2" s="531"/>
      <c r="AU2" s="531"/>
    </row>
    <row r="3" spans="2:133" ht="13.5" customHeight="1">
      <c r="B3" s="38" t="s">
        <v>232</v>
      </c>
      <c r="D3" s="40"/>
      <c r="I3" s="54"/>
      <c r="J3" s="54"/>
      <c r="K3" s="54"/>
      <c r="L3" s="54"/>
      <c r="M3" s="40"/>
      <c r="N3" s="40"/>
      <c r="O3" s="54"/>
      <c r="P3" s="54"/>
      <c r="Q3" s="55"/>
      <c r="R3" s="55"/>
      <c r="S3" s="40"/>
      <c r="AF3" s="40"/>
      <c r="AG3" s="54"/>
      <c r="AH3" s="55"/>
      <c r="AJ3" s="54"/>
      <c r="AK3" s="55"/>
      <c r="AM3" s="54"/>
      <c r="AN3" s="784" t="s">
        <v>251</v>
      </c>
      <c r="AO3" s="784"/>
      <c r="AP3" s="784"/>
      <c r="AQ3" s="784"/>
      <c r="AS3" s="54"/>
      <c r="AT3" s="55"/>
      <c r="AV3" s="54"/>
      <c r="AW3" s="55"/>
      <c r="AY3" s="54"/>
      <c r="AZ3" s="55"/>
      <c r="BB3" s="54"/>
      <c r="BC3" s="55"/>
      <c r="BE3" s="54"/>
      <c r="BF3" s="55"/>
      <c r="BH3" s="54"/>
      <c r="BI3" s="55"/>
      <c r="BK3" s="54"/>
      <c r="BL3" s="55"/>
      <c r="BN3" s="54"/>
      <c r="BO3" s="55"/>
      <c r="BQ3" s="54"/>
      <c r="BR3" s="55"/>
      <c r="BT3" s="54"/>
      <c r="BU3" s="55"/>
      <c r="BW3" s="54"/>
      <c r="BX3" s="55"/>
      <c r="BZ3" s="54"/>
      <c r="CA3" s="55"/>
      <c r="CC3" s="54"/>
      <c r="CD3" s="55"/>
      <c r="CF3" s="54"/>
      <c r="CG3" s="55"/>
      <c r="CI3" s="54"/>
      <c r="CJ3" s="55"/>
      <c r="CL3" s="54"/>
      <c r="CM3" s="55"/>
      <c r="CO3" s="54"/>
      <c r="CP3" s="55"/>
      <c r="CR3" s="54"/>
      <c r="CS3" s="55"/>
      <c r="CU3" s="54"/>
      <c r="CV3" s="55"/>
      <c r="CX3" s="54"/>
      <c r="CY3" s="55"/>
      <c r="DA3" s="54"/>
      <c r="DB3" s="55"/>
      <c r="DD3" s="54"/>
      <c r="DE3" s="55"/>
      <c r="DG3" s="54"/>
      <c r="DH3" s="55"/>
      <c r="DJ3" s="54"/>
      <c r="DK3" s="55"/>
      <c r="DM3" s="54"/>
      <c r="DN3" s="55"/>
      <c r="DP3" s="54"/>
      <c r="DQ3" s="55"/>
      <c r="DS3" s="54"/>
      <c r="DT3" s="55"/>
      <c r="DV3" s="54"/>
      <c r="DW3" s="55"/>
      <c r="DY3" s="54"/>
      <c r="DZ3" s="55"/>
      <c r="EB3" s="54"/>
      <c r="EC3" s="55"/>
    </row>
    <row r="4" spans="2:133" s="57" customFormat="1" ht="21.75" customHeight="1">
      <c r="B4" s="702" t="s">
        <v>126</v>
      </c>
      <c r="C4" s="724"/>
      <c r="D4" s="794" t="s">
        <v>284</v>
      </c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5"/>
    </row>
    <row r="5" spans="2:133" s="57" customFormat="1" ht="21.75" customHeight="1">
      <c r="B5" s="700"/>
      <c r="C5" s="725"/>
      <c r="D5" s="787" t="s">
        <v>14</v>
      </c>
      <c r="E5" s="787"/>
      <c r="F5" s="787" t="s">
        <v>227</v>
      </c>
      <c r="G5" s="787"/>
      <c r="H5" s="787" t="s">
        <v>507</v>
      </c>
      <c r="I5" s="787"/>
      <c r="J5" s="787"/>
      <c r="K5" s="787"/>
      <c r="L5" s="787" t="s">
        <v>261</v>
      </c>
      <c r="M5" s="787"/>
      <c r="N5" s="787" t="s">
        <v>196</v>
      </c>
      <c r="O5" s="787"/>
      <c r="P5" s="787"/>
      <c r="Q5" s="787"/>
      <c r="R5" s="787"/>
      <c r="S5" s="787"/>
      <c r="T5" s="787"/>
      <c r="U5" s="787"/>
      <c r="V5" s="787" t="s">
        <v>130</v>
      </c>
      <c r="W5" s="787"/>
      <c r="X5" s="787" t="s">
        <v>131</v>
      </c>
      <c r="Y5" s="787"/>
      <c r="Z5" s="787"/>
      <c r="AA5" s="787"/>
      <c r="AB5" s="787"/>
      <c r="AC5" s="787"/>
      <c r="AD5" s="787"/>
      <c r="AE5" s="787"/>
      <c r="AF5" s="787"/>
      <c r="AG5" s="787"/>
      <c r="AH5" s="787"/>
      <c r="AI5" s="787"/>
      <c r="AJ5" s="787"/>
      <c r="AK5" s="787"/>
      <c r="AL5" s="787"/>
      <c r="AM5" s="787"/>
      <c r="AN5" s="787" t="s">
        <v>132</v>
      </c>
      <c r="AO5" s="787"/>
      <c r="AP5" s="787" t="s">
        <v>290</v>
      </c>
      <c r="AQ5" s="791"/>
    </row>
    <row r="6" spans="2:133" s="57" customFormat="1" ht="21.75" customHeight="1">
      <c r="B6" s="700"/>
      <c r="C6" s="725"/>
      <c r="D6" s="787"/>
      <c r="E6" s="787"/>
      <c r="F6" s="787"/>
      <c r="G6" s="787"/>
      <c r="H6" s="787" t="s">
        <v>14</v>
      </c>
      <c r="I6" s="787"/>
      <c r="J6" s="787" t="s">
        <v>462</v>
      </c>
      <c r="K6" s="787"/>
      <c r="L6" s="787"/>
      <c r="M6" s="787"/>
      <c r="N6" s="787" t="s">
        <v>14</v>
      </c>
      <c r="O6" s="787"/>
      <c r="P6" s="787" t="s">
        <v>134</v>
      </c>
      <c r="Q6" s="787"/>
      <c r="R6" s="787" t="s">
        <v>135</v>
      </c>
      <c r="S6" s="787"/>
      <c r="T6" s="799" t="s">
        <v>136</v>
      </c>
      <c r="U6" s="799"/>
      <c r="V6" s="787"/>
      <c r="W6" s="787"/>
      <c r="X6" s="787" t="s">
        <v>14</v>
      </c>
      <c r="Y6" s="787"/>
      <c r="Z6" s="787" t="s">
        <v>137</v>
      </c>
      <c r="AA6" s="787"/>
      <c r="AB6" s="787" t="s">
        <v>138</v>
      </c>
      <c r="AC6" s="787"/>
      <c r="AD6" s="787"/>
      <c r="AE6" s="787"/>
      <c r="AF6" s="787"/>
      <c r="AG6" s="787"/>
      <c r="AH6" s="787" t="s">
        <v>139</v>
      </c>
      <c r="AI6" s="787"/>
      <c r="AJ6" s="787" t="s">
        <v>226</v>
      </c>
      <c r="AK6" s="787"/>
      <c r="AL6" s="787" t="s">
        <v>140</v>
      </c>
      <c r="AM6" s="787"/>
      <c r="AN6" s="787"/>
      <c r="AO6" s="787"/>
      <c r="AP6" s="787"/>
      <c r="AQ6" s="791"/>
    </row>
    <row r="7" spans="2:133" s="57" customFormat="1" ht="24.75" customHeight="1">
      <c r="B7" s="700"/>
      <c r="C7" s="725"/>
      <c r="D7" s="787"/>
      <c r="E7" s="787"/>
      <c r="F7" s="787"/>
      <c r="G7" s="787"/>
      <c r="H7" s="787"/>
      <c r="I7" s="787"/>
      <c r="J7" s="787"/>
      <c r="K7" s="787"/>
      <c r="L7" s="787"/>
      <c r="M7" s="787"/>
      <c r="N7" s="787"/>
      <c r="O7" s="787"/>
      <c r="P7" s="787"/>
      <c r="Q7" s="787"/>
      <c r="R7" s="787"/>
      <c r="S7" s="787"/>
      <c r="T7" s="799" t="s">
        <v>143</v>
      </c>
      <c r="U7" s="799"/>
      <c r="V7" s="787"/>
      <c r="W7" s="787"/>
      <c r="X7" s="787"/>
      <c r="Y7" s="787"/>
      <c r="Z7" s="787"/>
      <c r="AA7" s="787"/>
      <c r="AB7" s="787" t="s">
        <v>24</v>
      </c>
      <c r="AC7" s="787"/>
      <c r="AD7" s="787" t="s">
        <v>219</v>
      </c>
      <c r="AE7" s="787"/>
      <c r="AF7" s="787" t="s">
        <v>223</v>
      </c>
      <c r="AG7" s="787"/>
      <c r="AH7" s="787"/>
      <c r="AI7" s="787"/>
      <c r="AJ7" s="787"/>
      <c r="AK7" s="787"/>
      <c r="AL7" s="787"/>
      <c r="AM7" s="787"/>
      <c r="AN7" s="787"/>
      <c r="AO7" s="787"/>
      <c r="AP7" s="787"/>
      <c r="AQ7" s="791"/>
    </row>
    <row r="8" spans="2:133" s="57" customFormat="1" ht="21" customHeight="1">
      <c r="B8" s="703"/>
      <c r="C8" s="726"/>
      <c r="D8" s="793" t="s">
        <v>416</v>
      </c>
      <c r="E8" s="793"/>
      <c r="F8" s="790">
        <v>2</v>
      </c>
      <c r="G8" s="790"/>
      <c r="H8" s="790" t="s">
        <v>228</v>
      </c>
      <c r="I8" s="790"/>
      <c r="J8" s="790">
        <v>4</v>
      </c>
      <c r="K8" s="790"/>
      <c r="L8" s="790">
        <v>5</v>
      </c>
      <c r="M8" s="790"/>
      <c r="N8" s="790" t="s">
        <v>229</v>
      </c>
      <c r="O8" s="790"/>
      <c r="P8" s="790">
        <v>7</v>
      </c>
      <c r="Q8" s="790"/>
      <c r="R8" s="790">
        <v>8</v>
      </c>
      <c r="S8" s="790"/>
      <c r="T8" s="790">
        <v>9</v>
      </c>
      <c r="U8" s="790"/>
      <c r="V8" s="790">
        <v>10</v>
      </c>
      <c r="W8" s="790"/>
      <c r="X8" s="793" t="s">
        <v>253</v>
      </c>
      <c r="Y8" s="793"/>
      <c r="Z8" s="790">
        <v>12</v>
      </c>
      <c r="AA8" s="790"/>
      <c r="AB8" s="790">
        <v>13</v>
      </c>
      <c r="AC8" s="790"/>
      <c r="AD8" s="790">
        <v>14</v>
      </c>
      <c r="AE8" s="790"/>
      <c r="AF8" s="790">
        <v>15</v>
      </c>
      <c r="AG8" s="790"/>
      <c r="AH8" s="790">
        <v>16</v>
      </c>
      <c r="AI8" s="790"/>
      <c r="AJ8" s="790">
        <v>17</v>
      </c>
      <c r="AK8" s="790"/>
      <c r="AL8" s="790">
        <v>18</v>
      </c>
      <c r="AM8" s="790"/>
      <c r="AN8" s="790">
        <v>19</v>
      </c>
      <c r="AO8" s="790"/>
      <c r="AP8" s="790">
        <v>20</v>
      </c>
      <c r="AQ8" s="798"/>
    </row>
    <row r="9" spans="2:133" s="356" customFormat="1" ht="9" customHeight="1">
      <c r="B9" s="387"/>
      <c r="C9" s="387"/>
      <c r="D9" s="469"/>
      <c r="E9" s="469"/>
      <c r="F9" s="468"/>
      <c r="G9" s="468"/>
      <c r="H9" s="468"/>
      <c r="I9" s="468"/>
      <c r="J9" s="468"/>
      <c r="K9" s="468"/>
      <c r="L9" s="468"/>
      <c r="M9" s="468"/>
      <c r="N9" s="468"/>
      <c r="O9" s="468"/>
      <c r="P9" s="468"/>
      <c r="Q9" s="468"/>
      <c r="R9" s="468"/>
      <c r="S9" s="468"/>
      <c r="T9" s="468"/>
      <c r="U9" s="468"/>
      <c r="V9" s="468"/>
      <c r="W9" s="468"/>
      <c r="X9" s="469"/>
      <c r="Y9" s="469"/>
      <c r="Z9" s="468"/>
      <c r="AA9" s="468"/>
      <c r="AB9" s="468"/>
      <c r="AC9" s="468"/>
      <c r="AD9" s="468"/>
      <c r="AE9" s="468"/>
      <c r="AF9" s="468"/>
      <c r="AG9" s="468"/>
      <c r="AH9" s="468"/>
      <c r="AI9" s="468"/>
      <c r="AJ9" s="468"/>
      <c r="AK9" s="468"/>
      <c r="AL9" s="468"/>
      <c r="AM9" s="468"/>
      <c r="AN9" s="468"/>
      <c r="AO9" s="468"/>
      <c r="AP9" s="468"/>
      <c r="AQ9" s="468"/>
    </row>
    <row r="10" spans="2:133" s="61" customFormat="1" ht="16.5" customHeight="1">
      <c r="B10" s="797" t="s">
        <v>573</v>
      </c>
      <c r="C10" s="797"/>
      <c r="D10" s="78"/>
      <c r="E10" s="78">
        <v>88.04</v>
      </c>
      <c r="F10" s="78"/>
      <c r="G10" s="78">
        <v>0.08</v>
      </c>
      <c r="H10" s="78"/>
      <c r="I10" s="78">
        <v>2.78</v>
      </c>
      <c r="J10" s="550"/>
      <c r="K10" s="550">
        <v>2.78</v>
      </c>
      <c r="L10" s="550"/>
      <c r="M10" s="550">
        <v>0.08</v>
      </c>
      <c r="N10" s="550"/>
      <c r="O10" s="550">
        <v>34.36</v>
      </c>
      <c r="P10" s="551"/>
      <c r="Q10" s="61">
        <v>26.86</v>
      </c>
      <c r="S10" s="61">
        <v>7.5</v>
      </c>
      <c r="U10" s="61">
        <v>0.03</v>
      </c>
      <c r="W10" s="61">
        <v>8.34</v>
      </c>
      <c r="Y10" s="61">
        <v>22.83</v>
      </c>
      <c r="AA10" s="61">
        <v>2.73</v>
      </c>
      <c r="AC10" s="61">
        <v>0.7</v>
      </c>
      <c r="AE10" s="61">
        <v>0.36</v>
      </c>
      <c r="AG10" s="61">
        <v>0.02</v>
      </c>
      <c r="AI10" s="61">
        <v>0.85</v>
      </c>
      <c r="AK10" s="61">
        <v>18.149999999999999</v>
      </c>
      <c r="AM10" s="61">
        <v>1.1000000000000001</v>
      </c>
      <c r="AO10" s="61">
        <v>7.38</v>
      </c>
      <c r="AQ10" s="61">
        <v>12.17</v>
      </c>
    </row>
    <row r="11" spans="2:133" s="541" customFormat="1" ht="15" customHeight="1">
      <c r="B11" s="796">
        <v>2018</v>
      </c>
      <c r="C11" s="796"/>
      <c r="D11" s="469"/>
      <c r="E11" s="552">
        <v>87.67</v>
      </c>
      <c r="F11" s="78"/>
      <c r="G11" s="78">
        <v>0.08</v>
      </c>
      <c r="H11" s="78"/>
      <c r="I11" s="78">
        <v>3.05</v>
      </c>
      <c r="J11" s="78"/>
      <c r="K11" s="78">
        <v>3.05</v>
      </c>
      <c r="L11" s="78"/>
      <c r="M11" s="78">
        <v>0.09</v>
      </c>
      <c r="N11" s="78"/>
      <c r="O11" s="78">
        <v>36.950000000000003</v>
      </c>
      <c r="P11" s="78"/>
      <c r="Q11" s="78">
        <v>29.07</v>
      </c>
      <c r="R11" s="78"/>
      <c r="S11" s="78">
        <v>7.88</v>
      </c>
      <c r="T11" s="78"/>
      <c r="U11" s="78">
        <v>0.1</v>
      </c>
      <c r="V11" s="78"/>
      <c r="W11" s="78">
        <v>8.56</v>
      </c>
      <c r="X11" s="553"/>
      <c r="Y11" s="78">
        <v>21.05</v>
      </c>
      <c r="Z11" s="78"/>
      <c r="AA11" s="78">
        <v>2.8</v>
      </c>
      <c r="AB11" s="78"/>
      <c r="AC11" s="78">
        <v>0.85</v>
      </c>
      <c r="AD11" s="78"/>
      <c r="AE11" s="78">
        <v>0.32</v>
      </c>
      <c r="AF11" s="78"/>
      <c r="AG11" s="78">
        <v>0.03</v>
      </c>
      <c r="AH11" s="78"/>
      <c r="AI11" s="78">
        <v>0.83</v>
      </c>
      <c r="AJ11" s="78"/>
      <c r="AK11" s="78">
        <v>16.28</v>
      </c>
      <c r="AL11" s="78"/>
      <c r="AM11" s="78">
        <v>1.1399999999999999</v>
      </c>
      <c r="AN11" s="78"/>
      <c r="AO11" s="78">
        <v>6.7</v>
      </c>
      <c r="AP11" s="78"/>
      <c r="AQ11" s="78">
        <v>11.19</v>
      </c>
    </row>
    <row r="12" spans="2:133" s="57" customFormat="1" ht="15" customHeight="1">
      <c r="B12" s="796">
        <v>2017</v>
      </c>
      <c r="C12" s="796"/>
      <c r="D12" s="356"/>
      <c r="E12" s="77">
        <v>81.86</v>
      </c>
      <c r="F12" s="242"/>
      <c r="G12" s="77">
        <v>0.09</v>
      </c>
      <c r="H12" s="242"/>
      <c r="I12" s="77">
        <v>3.15</v>
      </c>
      <c r="J12" s="77"/>
      <c r="K12" s="77">
        <v>3.15</v>
      </c>
      <c r="L12" s="77"/>
      <c r="M12" s="77">
        <v>0.08</v>
      </c>
      <c r="N12" s="77"/>
      <c r="O12" s="77">
        <v>33.049999999999997</v>
      </c>
      <c r="P12" s="242"/>
      <c r="Q12" s="77">
        <v>25.96</v>
      </c>
      <c r="R12" s="242"/>
      <c r="S12" s="77">
        <v>7.09</v>
      </c>
      <c r="T12" s="242"/>
      <c r="U12" s="77">
        <v>0.04</v>
      </c>
      <c r="V12" s="77"/>
      <c r="W12" s="77">
        <v>7.53</v>
      </c>
      <c r="X12" s="241"/>
      <c r="Y12" s="77">
        <v>21.57</v>
      </c>
      <c r="Z12" s="242"/>
      <c r="AA12" s="77">
        <v>2.82</v>
      </c>
      <c r="AB12" s="242"/>
      <c r="AC12" s="242">
        <v>1.05</v>
      </c>
      <c r="AD12" s="242"/>
      <c r="AE12" s="77">
        <v>0.32</v>
      </c>
      <c r="AF12" s="242"/>
      <c r="AG12" s="242">
        <v>0.02</v>
      </c>
      <c r="AH12" s="242"/>
      <c r="AI12" s="77">
        <v>0.76</v>
      </c>
      <c r="AJ12" s="242"/>
      <c r="AK12" s="77">
        <v>16.87</v>
      </c>
      <c r="AL12" s="242"/>
      <c r="AM12" s="77">
        <v>1.1299999999999999</v>
      </c>
      <c r="AN12" s="242"/>
      <c r="AO12" s="77">
        <v>7.73</v>
      </c>
      <c r="AP12" s="242"/>
      <c r="AQ12" s="77">
        <v>8.67</v>
      </c>
    </row>
    <row r="13" spans="2:133" s="59" customFormat="1" ht="15" customHeight="1">
      <c r="B13" s="797">
        <v>2016</v>
      </c>
      <c r="C13" s="797"/>
      <c r="E13" s="77">
        <v>82.23</v>
      </c>
      <c r="F13" s="242"/>
      <c r="G13" s="77">
        <v>0.08</v>
      </c>
      <c r="H13" s="242"/>
      <c r="I13" s="77">
        <v>2.63</v>
      </c>
      <c r="J13" s="77"/>
      <c r="K13" s="77">
        <v>2.63</v>
      </c>
      <c r="L13" s="77"/>
      <c r="M13" s="77">
        <v>0.09</v>
      </c>
      <c r="N13" s="77"/>
      <c r="O13" s="77">
        <v>36.47</v>
      </c>
      <c r="P13" s="242"/>
      <c r="Q13" s="77">
        <v>29.71</v>
      </c>
      <c r="R13" s="242"/>
      <c r="S13" s="77">
        <v>6.77</v>
      </c>
      <c r="T13" s="242"/>
      <c r="U13" s="77">
        <v>0.21</v>
      </c>
      <c r="V13" s="77"/>
      <c r="W13" s="77">
        <v>8.2100000000000009</v>
      </c>
      <c r="X13" s="241"/>
      <c r="Y13" s="77">
        <v>21.22</v>
      </c>
      <c r="Z13" s="242"/>
      <c r="AA13" s="77">
        <v>2.37</v>
      </c>
      <c r="AB13" s="242"/>
      <c r="AC13" s="242">
        <v>0.96</v>
      </c>
      <c r="AD13" s="242"/>
      <c r="AE13" s="77">
        <v>0.35</v>
      </c>
      <c r="AF13" s="242"/>
      <c r="AG13" s="242">
        <v>0.03</v>
      </c>
      <c r="AH13" s="242"/>
      <c r="AI13" s="77">
        <v>0.75</v>
      </c>
      <c r="AJ13" s="242"/>
      <c r="AK13" s="77">
        <v>16.97</v>
      </c>
      <c r="AL13" s="242"/>
      <c r="AM13" s="77">
        <v>1.1299999999999999</v>
      </c>
      <c r="AN13" s="242"/>
      <c r="AO13" s="77">
        <v>5.65</v>
      </c>
      <c r="AP13" s="242"/>
      <c r="AQ13" s="77">
        <v>7.87</v>
      </c>
    </row>
    <row r="14" spans="2:133" s="61" customFormat="1" ht="15" customHeight="1">
      <c r="B14" s="797">
        <v>2015</v>
      </c>
      <c r="C14" s="797"/>
      <c r="E14" s="77">
        <v>81.175030746063655</v>
      </c>
      <c r="F14" s="243"/>
      <c r="G14" s="77">
        <v>8.0424073700337703E-2</v>
      </c>
      <c r="H14" s="243"/>
      <c r="I14" s="77">
        <v>2.441708898349944</v>
      </c>
      <c r="J14" s="77"/>
      <c r="K14" s="77">
        <v>2.4398645028603339</v>
      </c>
      <c r="L14" s="77"/>
      <c r="M14" s="77">
        <v>8.8575936195507743E-2</v>
      </c>
      <c r="N14" s="77"/>
      <c r="O14" s="77">
        <v>30.329093151361153</v>
      </c>
      <c r="P14" s="243"/>
      <c r="Q14" s="77">
        <v>24.378026054752571</v>
      </c>
      <c r="R14" s="243"/>
      <c r="S14" s="77">
        <v>5.9510670966085826</v>
      </c>
      <c r="T14" s="243"/>
      <c r="U14" s="77">
        <v>7.6087567043317081E-2</v>
      </c>
      <c r="V14" s="77"/>
      <c r="W14" s="77">
        <v>11.530000000000001</v>
      </c>
      <c r="X14" s="239"/>
      <c r="Y14" s="77">
        <v>20.967784038907929</v>
      </c>
      <c r="Z14" s="242"/>
      <c r="AA14" s="77">
        <v>2.7859977172053076</v>
      </c>
      <c r="AB14" s="242"/>
      <c r="AC14" s="242">
        <v>0.87993501398491658</v>
      </c>
      <c r="AD14" s="242"/>
      <c r="AE14" s="77">
        <v>0.28024117122094261</v>
      </c>
      <c r="AF14" s="242"/>
      <c r="AG14" s="242">
        <v>2.6781312635933301E-2</v>
      </c>
      <c r="AH14" s="242"/>
      <c r="AI14" s="77">
        <v>0.82256767140586418</v>
      </c>
      <c r="AJ14" s="242"/>
      <c r="AK14" s="77">
        <v>16.206536355449558</v>
      </c>
      <c r="AL14" s="242"/>
      <c r="AM14" s="77">
        <v>1.1526822948471964</v>
      </c>
      <c r="AN14" s="242"/>
      <c r="AO14" s="77">
        <v>7.5736658905569918</v>
      </c>
      <c r="AP14" s="242"/>
      <c r="AQ14" s="77">
        <v>8.1637787569917712</v>
      </c>
    </row>
    <row r="15" spans="2:133" s="61" customFormat="1" ht="15" customHeight="1">
      <c r="B15" s="797">
        <v>2014</v>
      </c>
      <c r="C15" s="797"/>
      <c r="E15" s="77">
        <v>71.304031518302565</v>
      </c>
      <c r="F15" s="243"/>
      <c r="G15" s="77">
        <v>6.6286005452971614E-2</v>
      </c>
      <c r="H15" s="243"/>
      <c r="I15" s="77">
        <v>2.0548943586028825</v>
      </c>
      <c r="J15" s="77"/>
      <c r="K15" s="77">
        <v>2.0532430481555761</v>
      </c>
      <c r="L15" s="77"/>
      <c r="M15" s="77">
        <v>8.6738339537488746E-2</v>
      </c>
      <c r="N15" s="77"/>
      <c r="O15" s="77">
        <v>26.001823378651203</v>
      </c>
      <c r="P15" s="243"/>
      <c r="Q15" s="77">
        <v>21.405411893369543</v>
      </c>
      <c r="R15" s="243"/>
      <c r="S15" s="77">
        <v>4.5964114852816618</v>
      </c>
      <c r="T15" s="243"/>
      <c r="U15" s="77">
        <v>0.15696212354677874</v>
      </c>
      <c r="V15" s="77"/>
      <c r="W15" s="77">
        <v>7.3320769182324703</v>
      </c>
      <c r="X15" s="240"/>
      <c r="Y15" s="77">
        <v>20.296296125397223</v>
      </c>
      <c r="Z15" s="243"/>
      <c r="AA15" s="77">
        <v>3.0465018884994883</v>
      </c>
      <c r="AB15" s="243"/>
      <c r="AC15" s="243">
        <v>0.9507413415168785</v>
      </c>
      <c r="AD15" s="243"/>
      <c r="AE15" s="77">
        <v>0.26384931121999539</v>
      </c>
      <c r="AF15" s="243"/>
      <c r="AG15" s="243">
        <v>2.5479368636430067E-2</v>
      </c>
      <c r="AH15" s="243"/>
      <c r="AI15" s="77">
        <v>0.79312719138947085</v>
      </c>
      <c r="AJ15" s="243"/>
      <c r="AK15" s="77">
        <v>15.363434898028924</v>
      </c>
      <c r="AL15" s="243"/>
      <c r="AM15" s="77">
        <v>1.0932321474793394</v>
      </c>
      <c r="AN15" s="243"/>
      <c r="AO15" s="77">
        <v>6.4639653201073966</v>
      </c>
      <c r="AP15" s="243"/>
      <c r="AQ15" s="77">
        <v>9.0019510723209439</v>
      </c>
    </row>
    <row r="16" spans="2:133" s="61" customFormat="1" ht="15" customHeight="1">
      <c r="B16" s="797">
        <v>2013</v>
      </c>
      <c r="C16" s="797"/>
      <c r="E16" s="77">
        <v>83.419187726061239</v>
      </c>
      <c r="F16" s="243"/>
      <c r="G16" s="77">
        <v>6.6589959631112666E-2</v>
      </c>
      <c r="H16" s="243"/>
      <c r="I16" s="77">
        <v>1.5908708918620691</v>
      </c>
      <c r="J16" s="77"/>
      <c r="K16" s="77">
        <v>1.58842272111743</v>
      </c>
      <c r="L16" s="77"/>
      <c r="M16" s="77">
        <v>9.2324592978221376E-2</v>
      </c>
      <c r="N16" s="77"/>
      <c r="O16" s="77">
        <v>29.888679053145076</v>
      </c>
      <c r="P16" s="243"/>
      <c r="Q16" s="77">
        <v>24.327300671256133</v>
      </c>
      <c r="R16" s="243"/>
      <c r="S16" s="77">
        <v>5.561378381888944</v>
      </c>
      <c r="T16" s="243"/>
      <c r="U16" s="77">
        <v>1.3532227058834296</v>
      </c>
      <c r="V16" s="77"/>
      <c r="W16" s="77">
        <v>15.470206932473696</v>
      </c>
      <c r="X16" s="240"/>
      <c r="Y16" s="77">
        <v>21.267215530798779</v>
      </c>
      <c r="Z16" s="243"/>
      <c r="AA16" s="77">
        <v>3.8185283929024747</v>
      </c>
      <c r="AB16" s="243"/>
      <c r="AC16" s="243">
        <v>1.2066849857647035</v>
      </c>
      <c r="AD16" s="243"/>
      <c r="AE16" s="77">
        <v>0.29304527765156757</v>
      </c>
      <c r="AF16" s="243"/>
      <c r="AG16" s="243">
        <v>3.697211155378486E-2</v>
      </c>
      <c r="AH16" s="243"/>
      <c r="AI16" s="77">
        <v>0.77183063175636557</v>
      </c>
      <c r="AJ16" s="243"/>
      <c r="AK16" s="77">
        <v>15.643828696717172</v>
      </c>
      <c r="AL16" s="243"/>
      <c r="AM16" s="77">
        <v>1.0330278094227676</v>
      </c>
      <c r="AN16" s="243"/>
      <c r="AO16" s="77">
        <v>7.0428460106420223</v>
      </c>
      <c r="AP16" s="243"/>
      <c r="AQ16" s="77">
        <v>8.0004547545302849</v>
      </c>
    </row>
    <row r="17" spans="2:43" s="61" customFormat="1" ht="15" customHeight="1">
      <c r="B17" s="797">
        <v>2012</v>
      </c>
      <c r="C17" s="797"/>
      <c r="E17" s="77">
        <v>79.654349196461069</v>
      </c>
      <c r="F17" s="243"/>
      <c r="G17" s="77">
        <v>9.4885567839988721E-2</v>
      </c>
      <c r="H17" s="243"/>
      <c r="I17" s="77">
        <v>1.4987024539163183</v>
      </c>
      <c r="J17" s="77"/>
      <c r="K17" s="77">
        <v>1.4955039012719999</v>
      </c>
      <c r="L17" s="77"/>
      <c r="M17" s="77">
        <v>0.11525054422575289</v>
      </c>
      <c r="N17" s="77"/>
      <c r="O17" s="77">
        <v>32.813820940208416</v>
      </c>
      <c r="P17" s="243"/>
      <c r="Q17" s="77">
        <v>26.159358575922418</v>
      </c>
      <c r="R17" s="243"/>
      <c r="S17" s="77">
        <v>6.654462364286001</v>
      </c>
      <c r="T17" s="243"/>
      <c r="U17" s="77">
        <v>2.0565178157803912</v>
      </c>
      <c r="V17" s="77"/>
      <c r="W17" s="77">
        <v>9.1846336017807744</v>
      </c>
      <c r="X17" s="240"/>
      <c r="Y17" s="77">
        <v>19.35848458413431</v>
      </c>
      <c r="Z17" s="243"/>
      <c r="AA17" s="77">
        <v>3.6540805614561545</v>
      </c>
      <c r="AB17" s="243"/>
      <c r="AC17" s="243">
        <v>1.3077033185059022</v>
      </c>
      <c r="AD17" s="243"/>
      <c r="AE17" s="77">
        <v>0.30296806205283433</v>
      </c>
      <c r="AF17" s="243"/>
      <c r="AG17" s="243">
        <v>2.7723911529661437E-2</v>
      </c>
      <c r="AH17" s="243"/>
      <c r="AI17" s="77">
        <v>0.64874283840812108</v>
      </c>
      <c r="AJ17" s="243"/>
      <c r="AK17" s="77">
        <v>13.80405394146657</v>
      </c>
      <c r="AL17" s="243"/>
      <c r="AM17" s="77">
        <v>1.2516072428034626</v>
      </c>
      <c r="AN17" s="243"/>
      <c r="AO17" s="77">
        <v>7.1084353952446167</v>
      </c>
      <c r="AP17" s="243"/>
      <c r="AQ17" s="77">
        <v>9.480136109110882</v>
      </c>
    </row>
    <row r="18" spans="2:43" s="61" customFormat="1" ht="15" customHeight="1">
      <c r="B18" s="797">
        <v>2011</v>
      </c>
      <c r="C18" s="797"/>
      <c r="E18" s="77">
        <v>82.470379923765023</v>
      </c>
      <c r="F18" s="243"/>
      <c r="G18" s="77">
        <v>8.4123778085211209E-2</v>
      </c>
      <c r="H18" s="243"/>
      <c r="I18" s="77">
        <v>1.4393923575223795</v>
      </c>
      <c r="J18" s="77"/>
      <c r="K18" s="77">
        <v>1.4371545800134093</v>
      </c>
      <c r="L18" s="77"/>
      <c r="M18" s="77">
        <v>0.1125354525923162</v>
      </c>
      <c r="N18" s="77"/>
      <c r="O18" s="77">
        <v>33.108220586331996</v>
      </c>
      <c r="P18" s="243"/>
      <c r="Q18" s="77">
        <v>25.201542511084391</v>
      </c>
      <c r="R18" s="243"/>
      <c r="S18" s="77">
        <v>7.9066780752476014</v>
      </c>
      <c r="T18" s="243"/>
      <c r="U18" s="77">
        <v>2.539006333807079</v>
      </c>
      <c r="V18" s="77"/>
      <c r="W18" s="77">
        <v>10.511794519212517</v>
      </c>
      <c r="X18" s="240"/>
      <c r="Y18" s="77">
        <v>17.640867957992494</v>
      </c>
      <c r="Z18" s="243"/>
      <c r="AA18" s="77">
        <v>3.6114463369603684</v>
      </c>
      <c r="AB18" s="243"/>
      <c r="AC18" s="243">
        <v>1.3526104841645432</v>
      </c>
      <c r="AD18" s="243"/>
      <c r="AE18" s="77">
        <v>0.25254825383600638</v>
      </c>
      <c r="AF18" s="243"/>
      <c r="AG18" s="243">
        <v>2.5344862547434895E-2</v>
      </c>
      <c r="AH18" s="243"/>
      <c r="AI18" s="77">
        <v>0.47457413629018169</v>
      </c>
      <c r="AJ18" s="243"/>
      <c r="AK18" s="77">
        <v>12.472310321975653</v>
      </c>
      <c r="AL18" s="243"/>
      <c r="AM18" s="77">
        <v>1.0825371627662923</v>
      </c>
      <c r="AN18" s="243"/>
      <c r="AO18" s="77">
        <v>6.7157319280648053</v>
      </c>
      <c r="AP18" s="243"/>
      <c r="AQ18" s="77">
        <v>12.857713343963301</v>
      </c>
    </row>
    <row r="19" spans="2:43" s="61" customFormat="1" ht="15" customHeight="1">
      <c r="B19" s="797">
        <v>2010</v>
      </c>
      <c r="C19" s="797"/>
      <c r="E19" s="77">
        <v>86.515644612912112</v>
      </c>
      <c r="F19" s="243"/>
      <c r="G19" s="77">
        <v>5.9783948485597406E-2</v>
      </c>
      <c r="H19" s="243"/>
      <c r="I19" s="77">
        <v>1.4328944389693972</v>
      </c>
      <c r="J19" s="77"/>
      <c r="K19" s="77">
        <v>1.425934689162546</v>
      </c>
      <c r="L19" s="77"/>
      <c r="M19" s="77">
        <v>0.10613090088745607</v>
      </c>
      <c r="N19" s="77"/>
      <c r="O19" s="77">
        <v>38.273226611009662</v>
      </c>
      <c r="P19" s="243"/>
      <c r="Q19" s="77">
        <v>28.269902280915225</v>
      </c>
      <c r="R19" s="243"/>
      <c r="S19" s="77">
        <v>10.003324330094433</v>
      </c>
      <c r="T19" s="243"/>
      <c r="U19" s="77">
        <v>4.4403340877793731</v>
      </c>
      <c r="V19" s="77"/>
      <c r="W19" s="77">
        <v>12.935545351518227</v>
      </c>
      <c r="X19" s="240"/>
      <c r="Y19" s="77">
        <v>17.146363426752053</v>
      </c>
      <c r="Z19" s="243"/>
      <c r="AA19" s="77">
        <v>3.453869476236751</v>
      </c>
      <c r="AB19" s="243"/>
      <c r="AC19" s="243">
        <v>1.1035124141623844</v>
      </c>
      <c r="AD19" s="243"/>
      <c r="AE19" s="77">
        <v>0.22142731875654117</v>
      </c>
      <c r="AF19" s="243"/>
      <c r="AG19" s="243">
        <v>2.8076421926608284E-2</v>
      </c>
      <c r="AH19" s="243"/>
      <c r="AI19" s="77">
        <v>0.50065042621225819</v>
      </c>
      <c r="AJ19" s="243"/>
      <c r="AK19" s="77">
        <v>11.825773774067921</v>
      </c>
      <c r="AL19" s="243"/>
      <c r="AM19" s="77">
        <v>1.3660697502351256</v>
      </c>
      <c r="AN19" s="243"/>
      <c r="AO19" s="77">
        <v>5.51765174490611</v>
      </c>
      <c r="AP19" s="243"/>
      <c r="AQ19" s="77">
        <v>11.044048190383593</v>
      </c>
    </row>
    <row r="20" spans="2:43" s="61" customFormat="1" ht="15" customHeight="1">
      <c r="B20" s="797">
        <v>2009</v>
      </c>
      <c r="C20" s="797"/>
      <c r="E20" s="77">
        <v>71.736650115015081</v>
      </c>
      <c r="F20" s="243"/>
      <c r="G20" s="77">
        <v>4.5438616388545884E-2</v>
      </c>
      <c r="H20" s="243"/>
      <c r="I20" s="77">
        <v>1.4879593580876465</v>
      </c>
      <c r="J20" s="77"/>
      <c r="K20" s="77">
        <v>1.4707725543895172</v>
      </c>
      <c r="L20" s="77"/>
      <c r="M20" s="77">
        <v>8.5117899968651545E-2</v>
      </c>
      <c r="N20" s="77"/>
      <c r="O20" s="77">
        <v>31.274154208908698</v>
      </c>
      <c r="P20" s="243"/>
      <c r="Q20" s="77">
        <v>22.435232292424303</v>
      </c>
      <c r="R20" s="243"/>
      <c r="S20" s="77">
        <v>8.8389219164843951</v>
      </c>
      <c r="T20" s="243"/>
      <c r="U20" s="77">
        <v>2.9875442704423483</v>
      </c>
      <c r="V20" s="77"/>
      <c r="W20" s="77">
        <v>10.156344838790357</v>
      </c>
      <c r="X20" s="240"/>
      <c r="Y20" s="77">
        <v>16.549027373356939</v>
      </c>
      <c r="Z20" s="243"/>
      <c r="AA20" s="77">
        <v>3.2892167214102654</v>
      </c>
      <c r="AB20" s="243"/>
      <c r="AC20" s="243">
        <v>1.0712238499686484</v>
      </c>
      <c r="AD20" s="243"/>
      <c r="AE20" s="77">
        <v>0.22594196160767849</v>
      </c>
      <c r="AF20" s="243"/>
      <c r="AG20" s="243">
        <v>2.1460289710289709E-2</v>
      </c>
      <c r="AH20" s="243"/>
      <c r="AI20" s="77">
        <v>0.40952517412745865</v>
      </c>
      <c r="AJ20" s="243"/>
      <c r="AK20" s="77">
        <v>11.508719078626271</v>
      </c>
      <c r="AL20" s="243"/>
      <c r="AM20" s="77">
        <v>1.3415663991929443</v>
      </c>
      <c r="AN20" s="243"/>
      <c r="AO20" s="77">
        <v>6.4643463178369513</v>
      </c>
      <c r="AP20" s="243"/>
      <c r="AQ20" s="77">
        <v>5.6742615016772815</v>
      </c>
    </row>
    <row r="21" spans="2:43" s="61" customFormat="1" ht="15" customHeight="1">
      <c r="B21" s="797">
        <v>2008</v>
      </c>
      <c r="C21" s="797"/>
      <c r="E21" s="77">
        <v>72.204283416011222</v>
      </c>
      <c r="F21" s="243"/>
      <c r="G21" s="77">
        <v>4.6352360322122546E-2</v>
      </c>
      <c r="H21" s="243"/>
      <c r="I21" s="77">
        <v>1.4381450816446959</v>
      </c>
      <c r="J21" s="77"/>
      <c r="K21" s="77">
        <v>1.4042526112298421</v>
      </c>
      <c r="L21" s="77"/>
      <c r="M21" s="77">
        <v>9.1927559063190001E-2</v>
      </c>
      <c r="N21" s="77"/>
      <c r="O21" s="77">
        <v>29.157740107396215</v>
      </c>
      <c r="P21" s="243"/>
      <c r="Q21" s="77">
        <v>20.234917680528945</v>
      </c>
      <c r="R21" s="243"/>
      <c r="S21" s="77">
        <v>8.9228224268672722</v>
      </c>
      <c r="T21" s="243"/>
      <c r="U21" s="77">
        <v>2.7720948940149426</v>
      </c>
      <c r="V21" s="77"/>
      <c r="W21" s="77">
        <v>10.317495308484874</v>
      </c>
      <c r="X21" s="240"/>
      <c r="Y21" s="77">
        <v>18.224490812752755</v>
      </c>
      <c r="Z21" s="243"/>
      <c r="AA21" s="77">
        <v>3.6731172871605464</v>
      </c>
      <c r="AB21" s="243"/>
      <c r="AC21" s="243">
        <v>1.2174033163157671</v>
      </c>
      <c r="AD21" s="243"/>
      <c r="AE21" s="77">
        <v>0.26462583769846337</v>
      </c>
      <c r="AF21" s="243"/>
      <c r="AG21" s="243">
        <v>2.6976044018791043E-2</v>
      </c>
      <c r="AH21" s="243"/>
      <c r="AI21" s="77">
        <v>0.425970731570393</v>
      </c>
      <c r="AJ21" s="243"/>
      <c r="AK21" s="77">
        <v>12.587815324098901</v>
      </c>
      <c r="AL21" s="243"/>
      <c r="AM21" s="77">
        <v>1.5375874699229173</v>
      </c>
      <c r="AN21" s="243"/>
      <c r="AO21" s="77">
        <v>8.2040939251748579</v>
      </c>
      <c r="AP21" s="243"/>
      <c r="AQ21" s="77">
        <v>4.7240382611725069</v>
      </c>
    </row>
    <row r="22" spans="2:43" s="61" customFormat="1" ht="15" customHeight="1">
      <c r="B22" s="797">
        <v>2007</v>
      </c>
      <c r="C22" s="797"/>
      <c r="E22" s="77">
        <v>62.26720544661751</v>
      </c>
      <c r="F22" s="243"/>
      <c r="G22" s="77">
        <v>6.9117019050922851E-2</v>
      </c>
      <c r="H22" s="243"/>
      <c r="I22" s="77">
        <v>1.703982093800545</v>
      </c>
      <c r="J22" s="77"/>
      <c r="K22" s="77">
        <v>1.6699853737233417</v>
      </c>
      <c r="L22" s="77"/>
      <c r="M22" s="77">
        <v>9.4450719347601714E-2</v>
      </c>
      <c r="N22" s="77"/>
      <c r="O22" s="77">
        <v>23.118392295453745</v>
      </c>
      <c r="P22" s="243"/>
      <c r="Q22" s="77">
        <v>16.577596313729174</v>
      </c>
      <c r="R22" s="243"/>
      <c r="S22" s="77">
        <v>6.5407959817245729</v>
      </c>
      <c r="T22" s="243"/>
      <c r="U22" s="77">
        <v>4.4518305064204802E-2</v>
      </c>
      <c r="V22" s="77"/>
      <c r="W22" s="77">
        <v>11.772198735603231</v>
      </c>
      <c r="X22" s="240"/>
      <c r="Y22" s="77">
        <v>13.191631200222282</v>
      </c>
      <c r="Z22" s="243"/>
      <c r="AA22" s="77">
        <v>3.5018538438086999</v>
      </c>
      <c r="AB22" s="243"/>
      <c r="AC22" s="243">
        <v>1.1423555532018037</v>
      </c>
      <c r="AD22" s="243"/>
      <c r="AE22" s="77">
        <v>0.28037296800791794</v>
      </c>
      <c r="AF22" s="243"/>
      <c r="AG22" s="243">
        <v>2.2420145731176389E-2</v>
      </c>
      <c r="AH22" s="243"/>
      <c r="AI22" s="77">
        <v>0.38361500798213</v>
      </c>
      <c r="AJ22" s="243"/>
      <c r="AK22" s="77">
        <v>8.2323415959085899</v>
      </c>
      <c r="AL22" s="243"/>
      <c r="AM22" s="77">
        <v>1.0738207525228611</v>
      </c>
      <c r="AN22" s="243"/>
      <c r="AO22" s="77">
        <v>8.0488180958271514</v>
      </c>
      <c r="AP22" s="243"/>
      <c r="AQ22" s="77">
        <v>4.268615287312036</v>
      </c>
    </row>
    <row r="23" spans="2:43" s="61" customFormat="1" ht="15" customHeight="1">
      <c r="B23" s="797">
        <v>2006</v>
      </c>
      <c r="C23" s="797"/>
      <c r="E23" s="77">
        <v>68.022517013580924</v>
      </c>
      <c r="F23" s="243"/>
      <c r="G23" s="77">
        <v>4.8502018256603774E-2</v>
      </c>
      <c r="H23" s="243"/>
      <c r="I23" s="77">
        <v>1.3395151921680502</v>
      </c>
      <c r="J23" s="77"/>
      <c r="K23" s="77">
        <v>1.3285180476991891</v>
      </c>
      <c r="L23" s="77"/>
      <c r="M23" s="77">
        <v>7.8063518873299487E-2</v>
      </c>
      <c r="N23" s="77"/>
      <c r="O23" s="77">
        <v>21.892345758738372</v>
      </c>
      <c r="P23" s="243"/>
      <c r="Q23" s="77">
        <v>13.969831615358277</v>
      </c>
      <c r="R23" s="243"/>
      <c r="S23" s="77">
        <v>7.9225141433800967</v>
      </c>
      <c r="T23" s="243"/>
      <c r="U23" s="77">
        <v>3.8485514044181754E-2</v>
      </c>
      <c r="V23" s="77"/>
      <c r="W23" s="77">
        <v>10.685891701780845</v>
      </c>
      <c r="X23" s="240"/>
      <c r="Y23" s="77">
        <v>9.5582910605589735</v>
      </c>
      <c r="Z23" s="243"/>
      <c r="AA23" s="77">
        <v>3.1344146869042335</v>
      </c>
      <c r="AB23" s="243"/>
      <c r="AC23" s="243">
        <v>0.99561215503199307</v>
      </c>
      <c r="AD23" s="243"/>
      <c r="AE23" s="77">
        <v>0.31582478774476669</v>
      </c>
      <c r="AF23" s="243"/>
      <c r="AG23" s="243">
        <v>2.0585175552665799E-2</v>
      </c>
      <c r="AH23" s="243"/>
      <c r="AI23" s="77">
        <v>0.34910923670300448</v>
      </c>
      <c r="AJ23" s="243"/>
      <c r="AK23" s="77">
        <v>5.2005014584957774</v>
      </c>
      <c r="AL23" s="243"/>
      <c r="AM23" s="77">
        <v>0.87426567845595737</v>
      </c>
      <c r="AN23" s="243"/>
      <c r="AO23" s="77">
        <v>10.099057166996008</v>
      </c>
      <c r="AP23" s="243"/>
      <c r="AQ23" s="77">
        <v>14.320850596208766</v>
      </c>
    </row>
    <row r="24" spans="2:43" s="61" customFormat="1" ht="15" customHeight="1">
      <c r="B24" s="797">
        <v>2005</v>
      </c>
      <c r="C24" s="797"/>
      <c r="E24" s="77">
        <v>67.601878726326063</v>
      </c>
      <c r="F24" s="243"/>
      <c r="G24" s="77">
        <v>5.5368163220413512E-2</v>
      </c>
      <c r="H24" s="243"/>
      <c r="I24" s="77">
        <v>1.180740077386099</v>
      </c>
      <c r="J24" s="77"/>
      <c r="K24" s="77">
        <v>1.1740826323094369</v>
      </c>
      <c r="L24" s="77"/>
      <c r="M24" s="77">
        <v>6.2953965237260601E-2</v>
      </c>
      <c r="N24" s="77"/>
      <c r="O24" s="77">
        <v>22.977700051174075</v>
      </c>
      <c r="P24" s="243"/>
      <c r="Q24" s="77">
        <v>13.474837614042858</v>
      </c>
      <c r="R24" s="243"/>
      <c r="S24" s="77">
        <v>9.5028624371312169</v>
      </c>
      <c r="T24" s="243"/>
      <c r="U24" s="77">
        <v>4.5994941184560635E-2</v>
      </c>
      <c r="V24" s="77"/>
      <c r="W24" s="77">
        <v>6.5006149348006455</v>
      </c>
      <c r="X24" s="240"/>
      <c r="Y24" s="77">
        <v>13.690685733053021</v>
      </c>
      <c r="Z24" s="243"/>
      <c r="AA24" s="77">
        <v>2.9960449530049051</v>
      </c>
      <c r="AB24" s="243"/>
      <c r="AC24" s="243">
        <v>1.0533635209783512</v>
      </c>
      <c r="AD24" s="243"/>
      <c r="AE24" s="77">
        <v>0.30696516258748013</v>
      </c>
      <c r="AF24" s="243"/>
      <c r="AG24" s="243">
        <v>1.9363531559227591E-2</v>
      </c>
      <c r="AH24" s="243"/>
      <c r="AI24" s="77">
        <v>0.42528329177959379</v>
      </c>
      <c r="AJ24" s="243"/>
      <c r="AK24" s="77">
        <v>9.5164490968540445</v>
      </c>
      <c r="AL24" s="243"/>
      <c r="AM24" s="77">
        <v>0.75290839141447663</v>
      </c>
      <c r="AN24" s="243"/>
      <c r="AO24" s="77">
        <v>6.3287086280697666</v>
      </c>
      <c r="AP24" s="243"/>
      <c r="AQ24" s="77">
        <v>16.805107173384769</v>
      </c>
    </row>
    <row r="25" spans="2:43" s="61" customFormat="1" ht="15" customHeight="1">
      <c r="B25" s="797">
        <v>2004</v>
      </c>
      <c r="C25" s="797"/>
      <c r="E25" s="77">
        <v>69.011304020292243</v>
      </c>
      <c r="F25" s="243"/>
      <c r="G25" s="77">
        <v>8.2305154420138887E-2</v>
      </c>
      <c r="H25" s="243"/>
      <c r="I25" s="77">
        <v>1.1131951530145738</v>
      </c>
      <c r="J25" s="77"/>
      <c r="K25" s="77">
        <v>1.1057955680333993</v>
      </c>
      <c r="L25" s="77"/>
      <c r="M25" s="77">
        <v>7.7133255897989805E-2</v>
      </c>
      <c r="N25" s="77"/>
      <c r="O25" s="77">
        <v>20.544237489986607</v>
      </c>
      <c r="P25" s="243"/>
      <c r="Q25" s="77">
        <v>13.347842032715148</v>
      </c>
      <c r="R25" s="243"/>
      <c r="S25" s="77">
        <v>7.1963954572714588</v>
      </c>
      <c r="T25" s="243"/>
      <c r="U25" s="77">
        <v>6.0708344680743244E-2</v>
      </c>
      <c r="V25" s="77"/>
      <c r="W25" s="77">
        <v>8.161026691357625</v>
      </c>
      <c r="X25" s="240"/>
      <c r="Y25" s="77">
        <v>15.585096214493351</v>
      </c>
      <c r="Z25" s="243"/>
      <c r="AA25" s="77">
        <v>3.5808888095850846</v>
      </c>
      <c r="AB25" s="243"/>
      <c r="AC25" s="243">
        <v>1.1321274043703931</v>
      </c>
      <c r="AD25" s="243"/>
      <c r="AE25" s="77">
        <v>0.4158096498436516</v>
      </c>
      <c r="AF25" s="243"/>
      <c r="AG25" s="243">
        <v>3.7786901270772236E-2</v>
      </c>
      <c r="AH25" s="243"/>
      <c r="AI25" s="77">
        <v>0.40089767316937319</v>
      </c>
      <c r="AJ25" s="243"/>
      <c r="AK25" s="77">
        <v>11.007221290740176</v>
      </c>
      <c r="AL25" s="243"/>
      <c r="AM25" s="77">
        <v>0.59608844099871605</v>
      </c>
      <c r="AN25" s="243"/>
      <c r="AO25" s="77">
        <v>5.6290673050870179</v>
      </c>
      <c r="AP25" s="243"/>
      <c r="AQ25" s="77">
        <v>17.819242756034946</v>
      </c>
    </row>
    <row r="26" spans="2:43" s="61" customFormat="1" ht="15" customHeight="1">
      <c r="B26" s="796">
        <v>2003</v>
      </c>
      <c r="C26" s="796"/>
      <c r="E26" s="78">
        <v>54.606916674980631</v>
      </c>
      <c r="F26" s="243"/>
      <c r="G26" s="77">
        <v>8.4231923879018705E-2</v>
      </c>
      <c r="H26" s="243"/>
      <c r="I26" s="78">
        <v>1.1624244776232444</v>
      </c>
      <c r="J26" s="78"/>
      <c r="K26" s="78">
        <v>1.1551296141672671</v>
      </c>
      <c r="L26" s="78"/>
      <c r="M26" s="78">
        <v>8.364904458150095E-2</v>
      </c>
      <c r="N26" s="78"/>
      <c r="O26" s="78">
        <v>17.916972170878523</v>
      </c>
      <c r="P26" s="243"/>
      <c r="Q26" s="78">
        <v>12.942105046638861</v>
      </c>
      <c r="R26" s="243"/>
      <c r="S26" s="78">
        <v>4.9748671242396636</v>
      </c>
      <c r="T26" s="245"/>
      <c r="U26" s="78">
        <v>4.1476242182729696E-2</v>
      </c>
      <c r="V26" s="78"/>
      <c r="W26" s="78">
        <v>6.7896711203263518</v>
      </c>
      <c r="X26" s="244"/>
      <c r="Y26" s="78">
        <v>14.541283174614314</v>
      </c>
      <c r="Z26" s="245"/>
      <c r="AA26" s="78">
        <v>3.5297640538930679</v>
      </c>
      <c r="AB26" s="245"/>
      <c r="AC26" s="245">
        <v>1.1988060539493492</v>
      </c>
      <c r="AD26" s="245"/>
      <c r="AE26" s="78">
        <v>0.52160133069591796</v>
      </c>
      <c r="AF26" s="245"/>
      <c r="AG26" s="245">
        <v>5.9089855623100311E-2</v>
      </c>
      <c r="AH26" s="245"/>
      <c r="AI26" s="78">
        <v>0.43428376925285839</v>
      </c>
      <c r="AJ26" s="245"/>
      <c r="AK26" s="78">
        <v>9.7305240864894458</v>
      </c>
      <c r="AL26" s="245"/>
      <c r="AM26" s="78">
        <v>0.84671126497894145</v>
      </c>
      <c r="AN26" s="245"/>
      <c r="AO26" s="78">
        <v>7.4147988647863219</v>
      </c>
      <c r="AP26" s="245"/>
      <c r="AQ26" s="78">
        <v>6.6138858982913629</v>
      </c>
    </row>
    <row r="27" spans="2:43" s="61" customFormat="1" ht="15" customHeight="1">
      <c r="B27" s="796">
        <v>2002</v>
      </c>
      <c r="C27" s="796"/>
      <c r="E27" s="78">
        <v>50.381498870738504</v>
      </c>
      <c r="F27" s="243"/>
      <c r="G27" s="77">
        <v>8.014564842105712E-2</v>
      </c>
      <c r="H27" s="243"/>
      <c r="I27" s="78">
        <v>0.82431524704029258</v>
      </c>
      <c r="J27" s="78"/>
      <c r="K27" s="78">
        <v>0.81908255249241146</v>
      </c>
      <c r="L27" s="78"/>
      <c r="M27" s="78">
        <v>8.625992557213058E-2</v>
      </c>
      <c r="N27" s="78"/>
      <c r="O27" s="78">
        <v>14.801517454159203</v>
      </c>
      <c r="P27" s="243"/>
      <c r="Q27" s="78">
        <v>9.7050119367087575</v>
      </c>
      <c r="R27" s="243"/>
      <c r="S27" s="78">
        <v>5.0965055174504457</v>
      </c>
      <c r="T27" s="245"/>
      <c r="U27" s="78">
        <v>3.2948442483579407E-2</v>
      </c>
      <c r="V27" s="78"/>
      <c r="W27" s="78">
        <v>7.1176308713752166</v>
      </c>
      <c r="X27" s="244"/>
      <c r="Y27" s="78">
        <v>16.137269085137845</v>
      </c>
      <c r="Z27" s="245"/>
      <c r="AA27" s="78">
        <v>2.6325244124353642</v>
      </c>
      <c r="AB27" s="245"/>
      <c r="AC27" s="245">
        <v>0.92521702056790756</v>
      </c>
      <c r="AD27" s="245"/>
      <c r="AE27" s="78">
        <v>0.37180201414184705</v>
      </c>
      <c r="AF27" s="245"/>
      <c r="AG27" s="245">
        <v>3.1811828517784503E-2</v>
      </c>
      <c r="AH27" s="245"/>
      <c r="AI27" s="78">
        <v>0.3429041603894008</v>
      </c>
      <c r="AJ27" s="245"/>
      <c r="AK27" s="78">
        <v>12.01342457180121</v>
      </c>
      <c r="AL27" s="245"/>
      <c r="AM27" s="78">
        <v>1.1484159405118683</v>
      </c>
      <c r="AN27" s="245"/>
      <c r="AO27" s="78">
        <v>7.8553390307757764</v>
      </c>
      <c r="AP27" s="245"/>
      <c r="AQ27" s="78">
        <v>3.4790216082569811</v>
      </c>
    </row>
    <row r="28" spans="2:43" s="61" customFormat="1" ht="15" customHeight="1">
      <c r="B28" s="796">
        <v>2001</v>
      </c>
      <c r="C28" s="796"/>
      <c r="D28" s="78"/>
      <c r="E28" s="78">
        <v>53.193609826408711</v>
      </c>
      <c r="F28" s="78"/>
      <c r="G28" s="77">
        <v>0.14482403657147644</v>
      </c>
      <c r="H28" s="243"/>
      <c r="I28" s="78">
        <v>0.68776560215834071</v>
      </c>
      <c r="J28" s="78"/>
      <c r="K28" s="78">
        <v>0.66846564153744148</v>
      </c>
      <c r="L28" s="78"/>
      <c r="M28" s="78">
        <v>8.8034548595346249E-2</v>
      </c>
      <c r="N28" s="78"/>
      <c r="O28" s="78">
        <v>14.41535293228308</v>
      </c>
      <c r="P28" s="243"/>
      <c r="Q28" s="78">
        <v>9.2637603468305194</v>
      </c>
      <c r="R28" s="243"/>
      <c r="S28" s="78">
        <v>5.1515925854525602</v>
      </c>
      <c r="T28" s="245"/>
      <c r="U28" s="78">
        <v>2.7659098739680109E-2</v>
      </c>
      <c r="V28" s="78"/>
      <c r="W28" s="78">
        <v>9.8286540879507456</v>
      </c>
      <c r="X28" s="244"/>
      <c r="Y28" s="78">
        <v>16.766838849676265</v>
      </c>
      <c r="Z28" s="245"/>
      <c r="AA28" s="78">
        <v>2.9328086630120649</v>
      </c>
      <c r="AB28" s="245"/>
      <c r="AC28" s="245">
        <v>0.99343268966531584</v>
      </c>
      <c r="AD28" s="245"/>
      <c r="AE28" s="78">
        <v>0.5124560267919962</v>
      </c>
      <c r="AF28" s="245"/>
      <c r="AG28" s="245">
        <v>4.0734962805526034E-2</v>
      </c>
      <c r="AH28" s="245"/>
      <c r="AI28" s="78">
        <v>0.49422354020575976</v>
      </c>
      <c r="AJ28" s="245"/>
      <c r="AK28" s="78">
        <v>11.970649798564903</v>
      </c>
      <c r="AL28" s="245"/>
      <c r="AM28" s="78">
        <v>1.3691568478935383</v>
      </c>
      <c r="AN28" s="245"/>
      <c r="AO28" s="78">
        <v>8.5459642648695837</v>
      </c>
      <c r="AP28" s="245"/>
      <c r="AQ28" s="78">
        <v>2.7161755043038722</v>
      </c>
    </row>
    <row r="29" spans="2:43" s="61" customFormat="1" ht="15" customHeight="1">
      <c r="B29" s="796">
        <v>2000</v>
      </c>
      <c r="C29" s="796"/>
      <c r="E29" s="78">
        <v>54.082722897489205</v>
      </c>
      <c r="F29" s="78"/>
      <c r="G29" s="77">
        <v>6.7634217945223146E-2</v>
      </c>
      <c r="H29" s="243"/>
      <c r="I29" s="78">
        <v>0.52383147304807309</v>
      </c>
      <c r="J29" s="78"/>
      <c r="K29" s="78">
        <v>0.48994093024259799</v>
      </c>
      <c r="L29" s="78"/>
      <c r="M29" s="78">
        <v>9.5588718787255569E-2</v>
      </c>
      <c r="N29" s="78"/>
      <c r="O29" s="78">
        <v>11.334891646893956</v>
      </c>
      <c r="P29" s="243"/>
      <c r="Q29" s="78">
        <v>6.2380039819860809</v>
      </c>
      <c r="R29" s="243"/>
      <c r="S29" s="78">
        <v>5.0968876649078751</v>
      </c>
      <c r="T29" s="245"/>
      <c r="U29" s="78">
        <v>4.947634948683316E-2</v>
      </c>
      <c r="V29" s="78"/>
      <c r="W29" s="78">
        <v>8.3247231417329903</v>
      </c>
      <c r="X29" s="240"/>
      <c r="Y29" s="78">
        <v>18.408072184151244</v>
      </c>
      <c r="Z29" s="245"/>
      <c r="AA29" s="78">
        <v>2.5360648461580535</v>
      </c>
      <c r="AB29" s="245"/>
      <c r="AC29" s="245">
        <v>1.0004833894705694</v>
      </c>
      <c r="AD29" s="245"/>
      <c r="AE29" s="78">
        <v>0.33099175967455929</v>
      </c>
      <c r="AF29" s="245"/>
      <c r="AG29" s="245">
        <v>3.2323321415633717E-2</v>
      </c>
      <c r="AH29" s="245"/>
      <c r="AI29" s="78">
        <v>0.33633299737323308</v>
      </c>
      <c r="AJ29" s="245"/>
      <c r="AK29" s="78">
        <v>13.269276732348548</v>
      </c>
      <c r="AL29" s="245"/>
      <c r="AM29" s="78">
        <v>2.266397608271411</v>
      </c>
      <c r="AN29" s="245"/>
      <c r="AO29" s="78">
        <v>11.418601040439103</v>
      </c>
      <c r="AP29" s="245"/>
      <c r="AQ29" s="78">
        <v>3.9093804744913525</v>
      </c>
    </row>
    <row r="30" spans="2:43" s="61" customFormat="1" ht="15" customHeight="1">
      <c r="B30" s="796">
        <v>1999</v>
      </c>
      <c r="C30" s="796"/>
      <c r="E30" s="78">
        <v>50.580609132951594</v>
      </c>
      <c r="F30" s="78"/>
      <c r="G30" s="77">
        <v>6.9240924117013672E-2</v>
      </c>
      <c r="H30" s="243"/>
      <c r="I30" s="78">
        <v>0.36489074811174876</v>
      </c>
      <c r="J30" s="78"/>
      <c r="K30" s="78">
        <v>0.3624203523785976</v>
      </c>
      <c r="L30" s="78"/>
      <c r="M30" s="78">
        <v>9.9041317087975048E-2</v>
      </c>
      <c r="N30" s="78"/>
      <c r="O30" s="78">
        <v>13.080124489946048</v>
      </c>
      <c r="P30" s="243"/>
      <c r="Q30" s="78">
        <v>8.1602484342192891</v>
      </c>
      <c r="R30" s="243"/>
      <c r="S30" s="78">
        <v>4.9198760557267578</v>
      </c>
      <c r="T30" s="245"/>
      <c r="U30" s="78">
        <v>5.7058438561312659E-2</v>
      </c>
      <c r="V30" s="78"/>
      <c r="W30" s="78">
        <v>8.0839724681726999</v>
      </c>
      <c r="X30" s="240"/>
      <c r="Y30" s="78">
        <v>15.272613317311649</v>
      </c>
      <c r="Z30" s="245"/>
      <c r="AA30" s="78">
        <v>2.7871308946390547</v>
      </c>
      <c r="AB30" s="245"/>
      <c r="AC30" s="245">
        <v>1.2789333220338983</v>
      </c>
      <c r="AD30" s="245"/>
      <c r="AE30" s="78">
        <v>0.590798598763704</v>
      </c>
      <c r="AF30" s="245"/>
      <c r="AG30" s="245">
        <v>2.9666124691634894E-2</v>
      </c>
      <c r="AH30" s="245"/>
      <c r="AI30" s="78">
        <v>0.48301303015909036</v>
      </c>
      <c r="AJ30" s="245"/>
      <c r="AK30" s="78">
        <v>10.059621809831411</v>
      </c>
      <c r="AL30" s="245"/>
      <c r="AM30" s="78">
        <v>1.9428475826820921</v>
      </c>
      <c r="AN30" s="245"/>
      <c r="AO30" s="78">
        <v>10.970619423356798</v>
      </c>
      <c r="AP30" s="245"/>
      <c r="AQ30" s="78">
        <v>2.6401064448476657</v>
      </c>
    </row>
    <row r="31" spans="2:43" s="61" customFormat="1" ht="15" customHeight="1">
      <c r="B31" s="796">
        <v>1998</v>
      </c>
      <c r="C31" s="796"/>
      <c r="E31" s="78">
        <v>51.357210521093805</v>
      </c>
      <c r="F31" s="78"/>
      <c r="G31" s="77">
        <v>4.7317275747508304E-2</v>
      </c>
      <c r="H31" s="243"/>
      <c r="I31" s="78">
        <v>0.4342891828579018</v>
      </c>
      <c r="J31" s="78"/>
      <c r="K31" s="78">
        <v>0.43245939534533795</v>
      </c>
      <c r="L31" s="78"/>
      <c r="M31" s="78">
        <v>7.0078425308291878E-2</v>
      </c>
      <c r="N31" s="78"/>
      <c r="O31" s="78">
        <v>14.393739210268002</v>
      </c>
      <c r="P31" s="243"/>
      <c r="Q31" s="78">
        <v>9.8315320871517393</v>
      </c>
      <c r="R31" s="243"/>
      <c r="S31" s="78">
        <v>4.562207123116262</v>
      </c>
      <c r="T31" s="245"/>
      <c r="U31" s="78">
        <v>5.1128061121480377E-2</v>
      </c>
      <c r="V31" s="78"/>
      <c r="W31" s="78">
        <v>4.9436935055673592</v>
      </c>
      <c r="X31" s="240"/>
      <c r="Y31" s="78">
        <v>19.274493918583108</v>
      </c>
      <c r="Z31" s="245"/>
      <c r="AA31" s="78">
        <v>1.5407647193929157</v>
      </c>
      <c r="AB31" s="245"/>
      <c r="AC31" s="245">
        <v>0.83715783226612517</v>
      </c>
      <c r="AD31" s="245"/>
      <c r="AE31" s="78">
        <v>0.15364317382663201</v>
      </c>
      <c r="AF31" s="245"/>
      <c r="AG31" s="245">
        <v>3.8856663967306353E-2</v>
      </c>
      <c r="AH31" s="245"/>
      <c r="AI31" s="78">
        <v>0.18463458658261281</v>
      </c>
      <c r="AJ31" s="245"/>
      <c r="AK31" s="78">
        <v>15.48409017862148</v>
      </c>
      <c r="AL31" s="245"/>
      <c r="AM31" s="78">
        <v>2.0650044339860982</v>
      </c>
      <c r="AN31" s="245"/>
      <c r="AO31" s="78">
        <v>7.1142741260133775</v>
      </c>
      <c r="AP31" s="245"/>
      <c r="AQ31" s="78">
        <v>5.0793248767482604</v>
      </c>
    </row>
    <row r="32" spans="2:43" s="61" customFormat="1" ht="15" customHeight="1">
      <c r="B32" s="796">
        <v>1997</v>
      </c>
      <c r="C32" s="796"/>
      <c r="E32" s="78">
        <v>52.620034462645428</v>
      </c>
      <c r="F32" s="243"/>
      <c r="G32" s="243">
        <v>2.339652602787656E-2</v>
      </c>
      <c r="H32" s="243"/>
      <c r="I32" s="243">
        <v>0.40331437669351833</v>
      </c>
      <c r="J32" s="243"/>
      <c r="K32" s="243">
        <v>0.40331437669351833</v>
      </c>
      <c r="L32" s="243"/>
      <c r="M32" s="243">
        <v>5.8431389355027612E-2</v>
      </c>
      <c r="N32" s="243"/>
      <c r="O32" s="243">
        <v>12.178543506431067</v>
      </c>
      <c r="P32" s="243"/>
      <c r="Q32" s="243">
        <v>9.7403592697883745</v>
      </c>
      <c r="R32" s="243"/>
      <c r="S32" s="243">
        <v>2.4381842366426927</v>
      </c>
      <c r="T32" s="243"/>
      <c r="U32" s="243">
        <v>0.11441378638076338</v>
      </c>
      <c r="V32" s="243"/>
      <c r="W32" s="243">
        <v>4.2136413499692438</v>
      </c>
      <c r="X32" s="477"/>
      <c r="Y32" s="243">
        <v>18.248180734367359</v>
      </c>
      <c r="Z32" s="243"/>
      <c r="AA32" s="243">
        <v>1.1013440584176757</v>
      </c>
      <c r="AB32" s="243"/>
      <c r="AC32" s="243">
        <v>0.61304116675299947</v>
      </c>
      <c r="AD32" s="243"/>
      <c r="AE32" s="243">
        <v>6.2904012787078328E-2</v>
      </c>
      <c r="AF32" s="243"/>
      <c r="AG32" s="243">
        <v>2.1891891891891894E-2</v>
      </c>
      <c r="AH32" s="243"/>
      <c r="AI32" s="243">
        <v>0.24064208773391033</v>
      </c>
      <c r="AJ32" s="243"/>
      <c r="AK32" s="243">
        <v>15.495765625181237</v>
      </c>
      <c r="AL32" s="243"/>
      <c r="AM32" s="243">
        <v>1.4104289630345375</v>
      </c>
      <c r="AN32" s="243"/>
      <c r="AO32" s="243">
        <v>7.2833911146974577</v>
      </c>
      <c r="AP32" s="243"/>
      <c r="AQ32" s="243">
        <v>10.211135465103879</v>
      </c>
    </row>
    <row r="33" spans="2:43" s="61" customFormat="1" ht="15" customHeight="1">
      <c r="B33" s="796">
        <v>1996</v>
      </c>
      <c r="C33" s="796"/>
      <c r="E33" s="78">
        <v>58.548017901764446</v>
      </c>
      <c r="F33" s="243"/>
      <c r="G33" s="243">
        <v>1.4302785759522553E-2</v>
      </c>
      <c r="H33" s="243"/>
      <c r="I33" s="243">
        <v>0.48052429771976507</v>
      </c>
      <c r="J33" s="243"/>
      <c r="K33" s="243">
        <v>0.48052429771976507</v>
      </c>
      <c r="L33" s="243"/>
      <c r="M33" s="243">
        <v>5.326875028248082E-2</v>
      </c>
      <c r="N33" s="243"/>
      <c r="O33" s="243">
        <v>11.869578772647023</v>
      </c>
      <c r="P33" s="243"/>
      <c r="Q33" s="243">
        <v>9.0520071704537006</v>
      </c>
      <c r="R33" s="243"/>
      <c r="S33" s="243">
        <v>2.8175716021933224</v>
      </c>
      <c r="T33" s="243"/>
      <c r="U33" s="243">
        <v>0.10528052152253888</v>
      </c>
      <c r="V33" s="243"/>
      <c r="W33" s="243">
        <v>3.5657716671700772</v>
      </c>
      <c r="X33" s="477"/>
      <c r="Y33" s="243">
        <v>20.343893774184586</v>
      </c>
      <c r="Z33" s="243"/>
      <c r="AA33" s="243">
        <v>1.0858775913797174</v>
      </c>
      <c r="AB33" s="243"/>
      <c r="AC33" s="243">
        <v>0.57649330767552742</v>
      </c>
      <c r="AD33" s="243"/>
      <c r="AE33" s="243">
        <v>6.8136088273474671E-2</v>
      </c>
      <c r="AF33" s="243"/>
      <c r="AG33" s="243">
        <v>3.146585055768903E-2</v>
      </c>
      <c r="AH33" s="243"/>
      <c r="AI33" s="243">
        <v>0.26454867674795429</v>
      </c>
      <c r="AJ33" s="243"/>
      <c r="AK33" s="243">
        <v>17.925979257769793</v>
      </c>
      <c r="AL33" s="243"/>
      <c r="AM33" s="243">
        <v>1.0674882482871213</v>
      </c>
      <c r="AN33" s="243"/>
      <c r="AO33" s="243">
        <v>11.175699623130269</v>
      </c>
      <c r="AP33" s="243"/>
      <c r="AQ33" s="243">
        <v>11.04497823087072</v>
      </c>
    </row>
    <row r="34" spans="2:43" s="61" customFormat="1" ht="15" customHeight="1">
      <c r="B34" s="739">
        <v>1995</v>
      </c>
      <c r="C34" s="739"/>
      <c r="E34" s="78">
        <v>52.01671860823182</v>
      </c>
      <c r="F34" s="243"/>
      <c r="G34" s="243">
        <v>1.5534520481341922E-2</v>
      </c>
      <c r="H34" s="243"/>
      <c r="I34" s="243">
        <v>0.3900469778541869</v>
      </c>
      <c r="J34" s="243"/>
      <c r="K34" s="243">
        <v>0.3900469778541869</v>
      </c>
      <c r="L34" s="243"/>
      <c r="M34" s="243">
        <v>6.7403989352212548E-2</v>
      </c>
      <c r="N34" s="243"/>
      <c r="O34" s="243">
        <v>13.590576622629534</v>
      </c>
      <c r="P34" s="243"/>
      <c r="Q34" s="243">
        <v>10.711096709347864</v>
      </c>
      <c r="R34" s="243"/>
      <c r="S34" s="243">
        <v>2.8794799132816706</v>
      </c>
      <c r="T34" s="243"/>
      <c r="U34" s="243">
        <v>3.2554441785661796E-2</v>
      </c>
      <c r="V34" s="243"/>
      <c r="W34" s="243">
        <v>4.8893951000303044</v>
      </c>
      <c r="X34" s="477"/>
      <c r="Y34" s="243">
        <v>18.210263489357736</v>
      </c>
      <c r="Z34" s="243"/>
      <c r="AA34" s="243">
        <v>0.94811091657160729</v>
      </c>
      <c r="AB34" s="243"/>
      <c r="AC34" s="243">
        <v>0.56878031647913763</v>
      </c>
      <c r="AD34" s="243"/>
      <c r="AE34" s="243">
        <v>6.6390167857013377E-2</v>
      </c>
      <c r="AF34" s="243"/>
      <c r="AG34" s="243">
        <v>2.9725001397350622E-2</v>
      </c>
      <c r="AH34" s="243"/>
      <c r="AI34" s="243">
        <v>0.2385316374453782</v>
      </c>
      <c r="AJ34" s="243"/>
      <c r="AK34" s="243">
        <v>16.020607227053027</v>
      </c>
      <c r="AL34" s="243"/>
      <c r="AM34" s="243">
        <v>1.0030137082877211</v>
      </c>
      <c r="AN34" s="243"/>
      <c r="AO34" s="243">
        <v>5.1834716752641556</v>
      </c>
      <c r="AP34" s="243"/>
      <c r="AQ34" s="243">
        <v>9.6700262332623552</v>
      </c>
    </row>
    <row r="35" spans="2:43" s="61" customFormat="1" ht="9" customHeight="1">
      <c r="B35" s="360"/>
      <c r="C35" s="360"/>
      <c r="E35" s="78"/>
      <c r="F35" s="240"/>
      <c r="G35" s="240"/>
      <c r="H35" s="243"/>
      <c r="I35" s="243"/>
      <c r="J35" s="243"/>
      <c r="K35" s="243"/>
      <c r="L35" s="243"/>
      <c r="M35" s="243"/>
      <c r="N35" s="243"/>
      <c r="O35" s="243"/>
      <c r="P35" s="240"/>
      <c r="Q35" s="243"/>
      <c r="R35" s="240"/>
      <c r="S35" s="243"/>
      <c r="T35" s="243"/>
      <c r="U35" s="243"/>
      <c r="V35" s="243"/>
      <c r="W35" s="243"/>
      <c r="X35" s="477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  <c r="AL35" s="240"/>
      <c r="AM35" s="240"/>
      <c r="AN35" s="240"/>
      <c r="AO35" s="240"/>
      <c r="AP35" s="240"/>
      <c r="AQ35" s="240"/>
    </row>
    <row r="36" spans="2:43" s="61" customFormat="1" ht="3" customHeight="1">
      <c r="B36" s="472"/>
      <c r="C36" s="472"/>
      <c r="D36" s="365"/>
      <c r="E36" s="478"/>
      <c r="F36" s="454"/>
      <c r="G36" s="454"/>
      <c r="H36" s="479"/>
      <c r="I36" s="479"/>
      <c r="J36" s="479"/>
      <c r="K36" s="479"/>
      <c r="L36" s="479"/>
      <c r="M36" s="479"/>
      <c r="N36" s="479"/>
      <c r="O36" s="479"/>
      <c r="P36" s="454"/>
      <c r="Q36" s="479"/>
      <c r="R36" s="454"/>
      <c r="S36" s="479"/>
      <c r="T36" s="479"/>
      <c r="U36" s="479"/>
      <c r="V36" s="479"/>
      <c r="W36" s="479"/>
      <c r="X36" s="480"/>
      <c r="Y36" s="454"/>
      <c r="Z36" s="454"/>
      <c r="AA36" s="454"/>
      <c r="AB36" s="454"/>
      <c r="AC36" s="454"/>
      <c r="AD36" s="454"/>
      <c r="AE36" s="454"/>
      <c r="AF36" s="454"/>
      <c r="AG36" s="454"/>
      <c r="AH36" s="454"/>
      <c r="AI36" s="454"/>
      <c r="AJ36" s="454"/>
      <c r="AK36" s="454"/>
      <c r="AL36" s="454"/>
      <c r="AM36" s="454"/>
      <c r="AN36" s="454"/>
      <c r="AO36" s="454"/>
      <c r="AP36" s="454"/>
      <c r="AQ36" s="454"/>
    </row>
    <row r="37" spans="2:43" s="61" customFormat="1" ht="9" customHeight="1"/>
    <row r="38" spans="2:43" s="61" customFormat="1" ht="15" customHeight="1">
      <c r="B38" s="686" t="s">
        <v>585</v>
      </c>
      <c r="C38" s="686"/>
      <c r="D38" s="686"/>
      <c r="E38" s="686"/>
      <c r="F38" s="686"/>
      <c r="G38" s="686"/>
      <c r="H38" s="686"/>
      <c r="I38" s="686"/>
      <c r="J38" s="686"/>
      <c r="K38" s="686"/>
      <c r="L38" s="686"/>
      <c r="M38" s="686"/>
      <c r="N38" s="686"/>
      <c r="O38" s="686"/>
      <c r="P38" s="686"/>
      <c r="Q38" s="686"/>
      <c r="R38" s="686"/>
      <c r="S38" s="686"/>
      <c r="T38" s="686"/>
      <c r="U38" s="686"/>
      <c r="V38" s="686"/>
      <c r="W38" s="686"/>
      <c r="X38" s="686"/>
      <c r="Y38" s="686"/>
      <c r="Z38" s="686"/>
      <c r="AA38" s="686"/>
      <c r="AB38" s="686"/>
      <c r="AC38" s="686"/>
      <c r="AD38" s="686"/>
      <c r="AE38" s="686"/>
      <c r="AF38" s="686"/>
      <c r="AG38" s="686"/>
      <c r="AH38" s="686"/>
      <c r="AI38" s="686"/>
      <c r="AJ38" s="686"/>
      <c r="AK38" s="686"/>
      <c r="AL38" s="686"/>
      <c r="AM38" s="686"/>
      <c r="AN38" s="686"/>
      <c r="AO38" s="686"/>
      <c r="AP38" s="686"/>
      <c r="AQ38" s="686"/>
    </row>
    <row r="39" spans="2:43" ht="14.25" customHeight="1">
      <c r="B39" s="779"/>
      <c r="C39" s="779"/>
      <c r="D39" s="779"/>
      <c r="J39" s="62"/>
      <c r="K39" s="62"/>
      <c r="P39" s="62"/>
      <c r="Q39" s="62"/>
      <c r="X39" s="62"/>
    </row>
    <row r="40" spans="2:43" ht="13.5" customHeight="1">
      <c r="J40" s="62"/>
      <c r="K40" s="62"/>
      <c r="P40" s="62"/>
      <c r="Q40" s="62"/>
      <c r="X40" s="62"/>
    </row>
    <row r="41" spans="2:43" ht="13.5" customHeight="1">
      <c r="J41" s="62"/>
      <c r="K41" s="62"/>
      <c r="P41" s="62"/>
      <c r="Q41" s="62"/>
      <c r="X41" s="62"/>
    </row>
    <row r="42" spans="2:43" ht="21" customHeight="1">
      <c r="J42" s="62"/>
      <c r="K42" s="62"/>
      <c r="P42" s="62"/>
      <c r="Q42" s="62"/>
      <c r="X42" s="62"/>
    </row>
    <row r="43" spans="2:43" ht="21" customHeight="1">
      <c r="J43" s="62"/>
      <c r="K43" s="62"/>
      <c r="P43" s="62"/>
      <c r="Q43" s="62"/>
      <c r="X43" s="62"/>
    </row>
    <row r="44" spans="2:43" ht="21" customHeight="1">
      <c r="J44" s="62"/>
      <c r="K44" s="62"/>
      <c r="P44" s="62"/>
      <c r="Q44" s="62"/>
      <c r="X44" s="62"/>
    </row>
    <row r="45" spans="2:43" ht="21" customHeight="1">
      <c r="J45" s="62"/>
      <c r="K45" s="62"/>
      <c r="P45" s="62"/>
      <c r="Q45" s="62"/>
      <c r="X45" s="62"/>
    </row>
    <row r="46" spans="2:43" ht="21" customHeight="1">
      <c r="J46" s="62"/>
      <c r="K46" s="62"/>
      <c r="X46" s="62"/>
    </row>
    <row r="47" spans="2:43" ht="21" customHeight="1">
      <c r="X47" s="62"/>
    </row>
    <row r="48" spans="2:43" ht="21" customHeight="1">
      <c r="X48" s="62"/>
    </row>
    <row r="49" spans="24:24" ht="21" customHeight="1">
      <c r="X49" s="62"/>
    </row>
    <row r="50" spans="24:24" ht="21" customHeight="1">
      <c r="X50" s="62"/>
    </row>
    <row r="51" spans="24:24" ht="21" customHeight="1">
      <c r="X51" s="62"/>
    </row>
  </sheetData>
  <mergeCells count="77">
    <mergeCell ref="B1:AQ1"/>
    <mergeCell ref="B18:C18"/>
    <mergeCell ref="AB6:AG6"/>
    <mergeCell ref="AP5:AQ7"/>
    <mergeCell ref="AP8:AQ8"/>
    <mergeCell ref="AF8:AG8"/>
    <mergeCell ref="AN8:AO8"/>
    <mergeCell ref="AL8:AM8"/>
    <mergeCell ref="AD7:AE7"/>
    <mergeCell ref="AN3:AQ3"/>
    <mergeCell ref="T7:U7"/>
    <mergeCell ref="T6:U6"/>
    <mergeCell ref="N5:U5"/>
    <mergeCell ref="R6:S7"/>
    <mergeCell ref="D4:AQ4"/>
    <mergeCell ref="J6:K7"/>
    <mergeCell ref="B2:W2"/>
    <mergeCell ref="B29:C29"/>
    <mergeCell ref="B19:C19"/>
    <mergeCell ref="B21:C21"/>
    <mergeCell ref="B28:C28"/>
    <mergeCell ref="B16:C16"/>
    <mergeCell ref="B26:C26"/>
    <mergeCell ref="B23:C23"/>
    <mergeCell ref="B14:C14"/>
    <mergeCell ref="B27:C27"/>
    <mergeCell ref="B20:C20"/>
    <mergeCell ref="B13:C13"/>
    <mergeCell ref="H6:I7"/>
    <mergeCell ref="B24:C24"/>
    <mergeCell ref="B22:C22"/>
    <mergeCell ref="L5:M7"/>
    <mergeCell ref="AJ6:AK7"/>
    <mergeCell ref="P6:Q7"/>
    <mergeCell ref="N6:O7"/>
    <mergeCell ref="AF7:AG7"/>
    <mergeCell ref="AB7:AC7"/>
    <mergeCell ref="X6:Y7"/>
    <mergeCell ref="Z6:AA7"/>
    <mergeCell ref="V5:W7"/>
    <mergeCell ref="H5:K5"/>
    <mergeCell ref="L8:M8"/>
    <mergeCell ref="J8:K8"/>
    <mergeCell ref="D8:E8"/>
    <mergeCell ref="F8:G8"/>
    <mergeCell ref="H8:I8"/>
    <mergeCell ref="AN5:AO7"/>
    <mergeCell ref="AH6:AI7"/>
    <mergeCell ref="X5:AM5"/>
    <mergeCell ref="R8:S8"/>
    <mergeCell ref="B4:C8"/>
    <mergeCell ref="AH8:AI8"/>
    <mergeCell ref="V8:W8"/>
    <mergeCell ref="T8:U8"/>
    <mergeCell ref="AD8:AE8"/>
    <mergeCell ref="AB8:AC8"/>
    <mergeCell ref="X8:Y8"/>
    <mergeCell ref="Z8:AA8"/>
    <mergeCell ref="AL6:AM7"/>
    <mergeCell ref="F5:G7"/>
    <mergeCell ref="D5:E7"/>
    <mergeCell ref="N8:O8"/>
    <mergeCell ref="AJ8:AK8"/>
    <mergeCell ref="B31:C31"/>
    <mergeCell ref="B39:D39"/>
    <mergeCell ref="B17:C17"/>
    <mergeCell ref="B32:C32"/>
    <mergeCell ref="P8:Q8"/>
    <mergeCell ref="B15:C15"/>
    <mergeCell ref="B25:C25"/>
    <mergeCell ref="B30:C30"/>
    <mergeCell ref="B12:C12"/>
    <mergeCell ref="B33:C33"/>
    <mergeCell ref="B34:C34"/>
    <mergeCell ref="B11:C11"/>
    <mergeCell ref="B10:C10"/>
    <mergeCell ref="B38:AQ38"/>
  </mergeCells>
  <phoneticPr fontId="6" type="noConversion"/>
  <hyperlinks>
    <hyperlink ref="AS2" location="Indice!A1" tooltip="(voltar ao índice)" display="Indice!A1" xr:uid="{00000000-0004-0000-1C00-000000000000}"/>
  </hyperlinks>
  <printOptions horizontalCentered="1"/>
  <pageMargins left="0.27559055118110237" right="0.27559055118110237" top="0.6692913385826772" bottom="0.47244094488188981" header="0" footer="0"/>
  <pageSetup paperSize="9"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1">
    <pageSetUpPr fitToPage="1"/>
  </sheetPr>
  <dimension ref="A1:S49"/>
  <sheetViews>
    <sheetView showGridLines="0" zoomScaleNormal="100" workbookViewId="0">
      <pane xSplit="8" ySplit="4" topLeftCell="I5" activePane="bottomRight" state="frozen"/>
      <selection activeCell="F32" sqref="F32"/>
      <selection pane="topRight" activeCell="F32" sqref="F32"/>
      <selection pane="bottomLeft" activeCell="F32" sqref="F32"/>
      <selection pane="bottomRight" activeCell="N2" sqref="N2"/>
    </sheetView>
  </sheetViews>
  <sheetFormatPr defaultRowHeight="21" customHeight="1"/>
  <cols>
    <col min="1" max="1" width="6.5703125" style="15" customWidth="1"/>
    <col min="2" max="2" width="3.42578125" style="15" customWidth="1"/>
    <col min="3" max="5" width="3.140625" style="15" customWidth="1"/>
    <col min="6" max="7" width="11.7109375" style="15" customWidth="1"/>
    <col min="8" max="8" width="8.85546875" style="15" customWidth="1"/>
    <col min="9" max="9" width="10.7109375" style="15" customWidth="1"/>
    <col min="10" max="10" width="10.7109375" style="22" customWidth="1"/>
    <col min="11" max="12" width="10.7109375" style="15" customWidth="1"/>
    <col min="13" max="13" width="6.5703125" style="15" customWidth="1"/>
    <col min="14" max="14" width="14.5703125" style="15" bestFit="1" customWidth="1"/>
    <col min="15" max="15" width="9.7109375" style="15" customWidth="1"/>
    <col min="16" max="16384" width="9.140625" style="15"/>
  </cols>
  <sheetData>
    <row r="1" spans="2:19" ht="21" customHeight="1">
      <c r="B1" s="687" t="s">
        <v>640</v>
      </c>
      <c r="C1" s="687"/>
      <c r="D1" s="687"/>
      <c r="E1" s="687"/>
      <c r="F1" s="687"/>
      <c r="G1" s="687"/>
      <c r="H1" s="687"/>
      <c r="I1" s="687"/>
      <c r="J1" s="687"/>
      <c r="K1" s="687"/>
      <c r="L1" s="687"/>
    </row>
    <row r="2" spans="2:19" ht="21" customHeight="1">
      <c r="B2" s="131"/>
      <c r="C2" s="131"/>
      <c r="D2" s="131"/>
      <c r="E2" s="131"/>
      <c r="F2" s="131"/>
      <c r="G2" s="131"/>
      <c r="H2" s="131"/>
      <c r="I2" s="131"/>
      <c r="J2" s="131"/>
      <c r="K2" s="576"/>
      <c r="L2" s="576"/>
      <c r="N2" s="531" t="s">
        <v>412</v>
      </c>
    </row>
    <row r="3" spans="2:19" ht="13.5" customHeight="1">
      <c r="B3" s="686" t="s">
        <v>232</v>
      </c>
      <c r="C3" s="686"/>
      <c r="D3" s="686"/>
      <c r="E3" s="686"/>
      <c r="F3" s="82"/>
      <c r="G3" s="82"/>
      <c r="H3" s="82"/>
      <c r="I3" s="82"/>
      <c r="J3" s="82"/>
      <c r="K3" s="265"/>
      <c r="L3" s="265" t="s">
        <v>408</v>
      </c>
      <c r="O3" s="94"/>
      <c r="P3" s="34"/>
      <c r="Q3" s="34"/>
    </row>
    <row r="4" spans="2:19" s="14" customFormat="1" ht="36" customHeight="1">
      <c r="B4" s="683" t="s">
        <v>69</v>
      </c>
      <c r="C4" s="682"/>
      <c r="D4" s="682"/>
      <c r="E4" s="682"/>
      <c r="F4" s="682"/>
      <c r="G4" s="682"/>
      <c r="H4" s="682"/>
      <c r="I4" s="682">
        <v>2009</v>
      </c>
      <c r="J4" s="682"/>
      <c r="K4" s="682">
        <v>2019</v>
      </c>
      <c r="L4" s="690"/>
    </row>
    <row r="5" spans="2:19" s="14" customFormat="1" ht="9" customHeight="1"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</row>
    <row r="6" spans="2:19" s="22" customFormat="1" ht="15" customHeight="1">
      <c r="B6" s="684" t="s">
        <v>328</v>
      </c>
      <c r="C6" s="684"/>
      <c r="D6" s="684"/>
      <c r="E6" s="684"/>
      <c r="F6" s="684"/>
      <c r="G6" s="94"/>
      <c r="H6" s="94"/>
      <c r="I6" s="94"/>
      <c r="J6" s="143">
        <v>13611</v>
      </c>
      <c r="K6" s="143"/>
      <c r="L6" s="143">
        <v>13534</v>
      </c>
      <c r="O6" s="94"/>
      <c r="P6" s="94"/>
      <c r="Q6" s="94"/>
      <c r="R6" s="94"/>
      <c r="S6" s="94"/>
    </row>
    <row r="7" spans="2:19" s="34" customFormat="1" ht="15" customHeight="1">
      <c r="B7" s="182" t="s">
        <v>329</v>
      </c>
      <c r="C7" s="182"/>
      <c r="D7" s="182"/>
      <c r="E7" s="182"/>
      <c r="F7" s="182"/>
      <c r="G7" s="182"/>
      <c r="H7" s="182"/>
      <c r="I7" s="94"/>
      <c r="J7" s="143">
        <v>13580</v>
      </c>
      <c r="K7" s="143"/>
      <c r="L7" s="143">
        <v>13479</v>
      </c>
      <c r="O7" s="260"/>
      <c r="P7" s="140"/>
      <c r="Q7" s="140"/>
    </row>
    <row r="8" spans="2:19" ht="15" customHeight="1">
      <c r="B8" s="260" t="s">
        <v>330</v>
      </c>
      <c r="C8" s="64"/>
      <c r="D8" s="260"/>
      <c r="E8" s="260"/>
      <c r="F8" s="260"/>
      <c r="G8" s="260"/>
      <c r="H8" s="135"/>
      <c r="I8" s="135"/>
      <c r="J8" s="140">
        <v>5428.4</v>
      </c>
      <c r="K8" s="524"/>
      <c r="L8" s="524">
        <v>4604.3599999999997</v>
      </c>
    </row>
    <row r="9" spans="2:19" ht="15" customHeight="1">
      <c r="B9" s="135"/>
      <c r="C9" s="135"/>
      <c r="D9" s="685" t="s">
        <v>158</v>
      </c>
      <c r="E9" s="685"/>
      <c r="F9" s="685"/>
      <c r="G9" s="135"/>
      <c r="H9" s="135"/>
      <c r="I9" s="135"/>
      <c r="J9" s="140">
        <v>2242.3000000000002</v>
      </c>
      <c r="K9" s="524"/>
      <c r="L9" s="524">
        <v>1635.33</v>
      </c>
    </row>
    <row r="10" spans="2:19" ht="15" customHeight="1">
      <c r="B10" s="64"/>
      <c r="C10" s="64"/>
      <c r="D10" s="64"/>
      <c r="E10" s="681" t="s">
        <v>159</v>
      </c>
      <c r="F10" s="681"/>
      <c r="G10" s="681"/>
      <c r="H10" s="64"/>
      <c r="I10" s="64"/>
      <c r="J10" s="141">
        <v>61.3</v>
      </c>
      <c r="K10" s="523"/>
      <c r="L10" s="523">
        <v>18.07</v>
      </c>
    </row>
    <row r="11" spans="2:19" ht="15" customHeight="1">
      <c r="B11" s="64"/>
      <c r="C11" s="64"/>
      <c r="D11" s="64"/>
      <c r="E11" s="681" t="s">
        <v>160</v>
      </c>
      <c r="F11" s="681"/>
      <c r="G11" s="681"/>
      <c r="H11" s="681"/>
      <c r="I11" s="681"/>
      <c r="J11" s="141">
        <v>79.099999999999994</v>
      </c>
      <c r="K11" s="523"/>
      <c r="L11" s="523">
        <v>53.2</v>
      </c>
    </row>
    <row r="12" spans="2:19" ht="15" customHeight="1">
      <c r="B12" s="64"/>
      <c r="C12" s="64"/>
      <c r="D12" s="64"/>
      <c r="E12" s="681" t="s">
        <v>38</v>
      </c>
      <c r="F12" s="681"/>
      <c r="G12" s="64"/>
      <c r="H12" s="64"/>
      <c r="I12" s="64"/>
      <c r="J12" s="261">
        <v>542.35</v>
      </c>
      <c r="K12" s="523"/>
      <c r="L12" s="523">
        <v>260.35000000000002</v>
      </c>
    </row>
    <row r="13" spans="2:19" ht="15" customHeight="1">
      <c r="B13" s="64"/>
      <c r="C13" s="64"/>
      <c r="D13" s="64"/>
      <c r="E13" s="681" t="s">
        <v>161</v>
      </c>
      <c r="F13" s="681"/>
      <c r="G13" s="681"/>
      <c r="H13" s="64"/>
      <c r="I13" s="64"/>
      <c r="J13" s="141">
        <v>118.4</v>
      </c>
      <c r="K13" s="523"/>
      <c r="L13" s="523">
        <v>179.83</v>
      </c>
    </row>
    <row r="14" spans="2:19" ht="15" customHeight="1">
      <c r="B14" s="681" t="s">
        <v>136</v>
      </c>
      <c r="C14" s="681"/>
      <c r="D14" s="681"/>
      <c r="E14" s="64"/>
      <c r="F14" s="681" t="s">
        <v>76</v>
      </c>
      <c r="G14" s="681"/>
      <c r="H14" s="64"/>
      <c r="I14" s="64"/>
      <c r="J14" s="141">
        <v>114.9</v>
      </c>
      <c r="K14" s="523"/>
      <c r="L14" s="523">
        <v>173.54</v>
      </c>
    </row>
    <row r="15" spans="2:19" ht="15" customHeight="1">
      <c r="B15" s="64"/>
      <c r="C15" s="64"/>
      <c r="D15" s="64"/>
      <c r="E15" s="681" t="s">
        <v>331</v>
      </c>
      <c r="F15" s="681"/>
      <c r="G15" s="681"/>
      <c r="H15" s="64"/>
      <c r="I15" s="64"/>
      <c r="J15" s="248">
        <v>1010.16</v>
      </c>
      <c r="K15" s="525"/>
      <c r="L15" s="525">
        <v>722.05</v>
      </c>
    </row>
    <row r="16" spans="2:19" ht="15" customHeight="1">
      <c r="B16" s="64"/>
      <c r="C16" s="64"/>
      <c r="D16" s="64"/>
      <c r="E16" s="681" t="s">
        <v>162</v>
      </c>
      <c r="F16" s="681"/>
      <c r="G16" s="681"/>
      <c r="H16" s="64"/>
      <c r="I16" s="64"/>
      <c r="J16" s="261">
        <v>54.27</v>
      </c>
      <c r="K16" s="523"/>
      <c r="L16" s="523">
        <v>45.41</v>
      </c>
    </row>
    <row r="17" spans="2:13" ht="15" customHeight="1">
      <c r="B17" s="64"/>
      <c r="C17" s="64"/>
      <c r="D17" s="64"/>
      <c r="E17" s="681" t="s">
        <v>332</v>
      </c>
      <c r="F17" s="681"/>
      <c r="G17" s="681"/>
      <c r="H17" s="64"/>
      <c r="I17" s="64"/>
      <c r="J17" s="141">
        <v>304.39999999999998</v>
      </c>
      <c r="K17" s="523"/>
      <c r="L17" s="523">
        <v>323.91000000000003</v>
      </c>
      <c r="M17" s="137"/>
    </row>
    <row r="18" spans="2:13" ht="15" customHeight="1">
      <c r="B18" s="64"/>
      <c r="C18" s="64"/>
      <c r="D18" s="64"/>
      <c r="E18" s="681" t="s">
        <v>163</v>
      </c>
      <c r="F18" s="681"/>
      <c r="G18" s="681"/>
      <c r="H18" s="681"/>
      <c r="I18" s="64"/>
      <c r="J18" s="141">
        <v>2.9</v>
      </c>
      <c r="K18" s="523"/>
      <c r="L18" s="174">
        <v>0.74</v>
      </c>
    </row>
    <row r="19" spans="2:13" ht="15" customHeight="1">
      <c r="B19" s="64"/>
      <c r="C19" s="64"/>
      <c r="D19" s="64"/>
      <c r="E19" s="681" t="s">
        <v>102</v>
      </c>
      <c r="F19" s="681"/>
      <c r="G19" s="64"/>
      <c r="H19" s="64"/>
      <c r="I19" s="64"/>
      <c r="J19" s="141">
        <v>69.41</v>
      </c>
      <c r="K19" s="523"/>
      <c r="L19" s="523">
        <v>31.37</v>
      </c>
    </row>
    <row r="20" spans="2:13" ht="15" customHeight="1">
      <c r="B20" s="64"/>
      <c r="C20" s="64"/>
      <c r="D20" s="685" t="s">
        <v>157</v>
      </c>
      <c r="E20" s="685"/>
      <c r="F20" s="685"/>
      <c r="G20" s="685"/>
      <c r="H20" s="135"/>
      <c r="I20" s="135"/>
      <c r="J20" s="139">
        <v>183.07</v>
      </c>
      <c r="K20" s="524"/>
      <c r="L20" s="524">
        <v>129.97</v>
      </c>
    </row>
    <row r="21" spans="2:13" ht="15" customHeight="1">
      <c r="B21" s="64"/>
      <c r="C21" s="64"/>
      <c r="D21" s="685" t="s">
        <v>156</v>
      </c>
      <c r="E21" s="685"/>
      <c r="F21" s="685"/>
      <c r="G21" s="685"/>
      <c r="H21" s="135"/>
      <c r="I21" s="135"/>
      <c r="J21" s="262">
        <v>2482.39</v>
      </c>
      <c r="K21" s="524"/>
      <c r="L21" s="524">
        <v>2322.41</v>
      </c>
    </row>
    <row r="22" spans="2:13" ht="15" customHeight="1">
      <c r="B22" s="64"/>
      <c r="C22" s="64"/>
      <c r="D22" s="64"/>
      <c r="E22" s="681" t="s">
        <v>137</v>
      </c>
      <c r="F22" s="681"/>
      <c r="G22" s="681"/>
      <c r="H22" s="64"/>
      <c r="I22" s="64"/>
      <c r="J22" s="261">
        <v>277.85000000000002</v>
      </c>
      <c r="K22" s="523"/>
      <c r="L22" s="523">
        <v>262.8</v>
      </c>
    </row>
    <row r="23" spans="2:13" ht="15" customHeight="1">
      <c r="B23" s="64"/>
      <c r="C23" s="64"/>
      <c r="D23" s="64"/>
      <c r="E23" s="681" t="s">
        <v>164</v>
      </c>
      <c r="F23" s="681"/>
      <c r="G23" s="681"/>
      <c r="H23" s="64"/>
      <c r="I23" s="64"/>
      <c r="J23" s="261">
        <v>848.93</v>
      </c>
      <c r="K23" s="523"/>
      <c r="L23" s="523">
        <v>1076.3499999999999</v>
      </c>
    </row>
    <row r="24" spans="2:13" ht="15" customHeight="1">
      <c r="B24" s="64"/>
      <c r="C24" s="64"/>
      <c r="D24" s="64"/>
      <c r="E24" s="681" t="s">
        <v>139</v>
      </c>
      <c r="F24" s="681"/>
      <c r="G24" s="64"/>
      <c r="H24" s="64"/>
      <c r="I24" s="64"/>
      <c r="J24" s="261">
        <v>99.89</v>
      </c>
      <c r="K24" s="523"/>
      <c r="L24" s="523">
        <v>117.62</v>
      </c>
    </row>
    <row r="25" spans="2:13" ht="15" customHeight="1">
      <c r="B25" s="64"/>
      <c r="C25" s="64"/>
      <c r="D25" s="64"/>
      <c r="E25" s="681" t="s">
        <v>165</v>
      </c>
      <c r="F25" s="681"/>
      <c r="G25" s="681"/>
      <c r="H25" s="64"/>
      <c r="I25" s="64"/>
      <c r="J25" s="261">
        <v>104.19</v>
      </c>
      <c r="K25" s="523"/>
      <c r="L25" s="523">
        <v>123.06</v>
      </c>
    </row>
    <row r="26" spans="2:13" ht="15" customHeight="1">
      <c r="B26" s="64"/>
      <c r="C26" s="64"/>
      <c r="D26" s="64"/>
      <c r="E26" s="681" t="s">
        <v>99</v>
      </c>
      <c r="F26" s="681"/>
      <c r="G26" s="64"/>
      <c r="H26" s="64"/>
      <c r="I26" s="64"/>
      <c r="J26" s="261">
        <v>1131.2</v>
      </c>
      <c r="K26" s="523"/>
      <c r="L26" s="523">
        <v>718.99</v>
      </c>
    </row>
    <row r="27" spans="2:13" ht="15" customHeight="1">
      <c r="B27" s="681"/>
      <c r="C27" s="681"/>
      <c r="D27" s="681"/>
      <c r="E27" s="64"/>
      <c r="F27" s="681" t="s">
        <v>166</v>
      </c>
      <c r="G27" s="681"/>
      <c r="H27" s="64"/>
      <c r="I27" s="64"/>
      <c r="J27" s="141">
        <v>502.17</v>
      </c>
      <c r="K27" s="523"/>
      <c r="L27" s="523">
        <v>434.43999999999994</v>
      </c>
    </row>
    <row r="28" spans="2:13" ht="15" customHeight="1">
      <c r="B28" s="64"/>
      <c r="C28" s="64"/>
      <c r="D28" s="64"/>
      <c r="E28" s="64"/>
      <c r="F28" s="681" t="s">
        <v>409</v>
      </c>
      <c r="G28" s="681"/>
      <c r="H28" s="64"/>
      <c r="I28" s="64"/>
      <c r="J28" s="141">
        <v>623.9</v>
      </c>
      <c r="K28" s="523"/>
      <c r="L28" s="523">
        <v>274.94</v>
      </c>
    </row>
    <row r="29" spans="2:13" ht="15" customHeight="1">
      <c r="B29" s="64"/>
      <c r="C29" s="64"/>
      <c r="D29" s="64"/>
      <c r="E29" s="64"/>
      <c r="F29" s="681" t="s">
        <v>167</v>
      </c>
      <c r="G29" s="681"/>
      <c r="H29" s="64"/>
      <c r="I29" s="64"/>
      <c r="J29" s="141">
        <v>5.13</v>
      </c>
      <c r="K29" s="523"/>
      <c r="L29" s="523">
        <v>9.61</v>
      </c>
    </row>
    <row r="30" spans="2:13" ht="15" customHeight="1">
      <c r="B30" s="64"/>
      <c r="C30" s="64"/>
      <c r="D30" s="64"/>
      <c r="E30" s="681" t="s">
        <v>168</v>
      </c>
      <c r="F30" s="681"/>
      <c r="G30" s="681"/>
      <c r="H30" s="681"/>
      <c r="I30" s="64"/>
      <c r="J30" s="141">
        <v>20.329999999999998</v>
      </c>
      <c r="K30" s="523"/>
      <c r="L30" s="523">
        <v>23.59</v>
      </c>
      <c r="M30" s="137"/>
    </row>
    <row r="31" spans="2:13" ht="15" customHeight="1">
      <c r="B31" s="64"/>
      <c r="C31" s="64"/>
      <c r="D31" s="135" t="s">
        <v>333</v>
      </c>
      <c r="E31" s="135"/>
      <c r="F31" s="135"/>
      <c r="G31" s="135"/>
      <c r="H31" s="64"/>
      <c r="I31" s="64"/>
      <c r="J31" s="139">
        <v>520.64</v>
      </c>
      <c r="K31" s="524"/>
      <c r="L31" s="421">
        <v>516.65</v>
      </c>
    </row>
    <row r="32" spans="2:13" ht="15" customHeight="1">
      <c r="B32" s="685" t="s">
        <v>406</v>
      </c>
      <c r="C32" s="685"/>
      <c r="D32" s="685"/>
      <c r="E32" s="685"/>
      <c r="F32" s="685"/>
      <c r="G32" s="685"/>
      <c r="H32" s="64"/>
      <c r="I32" s="64"/>
      <c r="J32" s="142">
        <v>4649.05</v>
      </c>
      <c r="K32" s="421"/>
      <c r="L32" s="142">
        <v>3966.84</v>
      </c>
    </row>
    <row r="33" spans="1:12" ht="15" customHeight="1">
      <c r="B33" s="125" t="s">
        <v>334</v>
      </c>
      <c r="C33" s="125"/>
      <c r="D33" s="125"/>
      <c r="E33" s="125"/>
      <c r="F33" s="125"/>
      <c r="G33" s="125"/>
      <c r="H33" s="64"/>
      <c r="I33" s="64"/>
      <c r="J33" s="61"/>
      <c r="K33" s="142"/>
      <c r="L33" s="583"/>
    </row>
    <row r="34" spans="1:12" ht="15" customHeight="1">
      <c r="B34" s="681"/>
      <c r="C34" s="681"/>
      <c r="D34" s="681"/>
      <c r="E34" s="88" t="s">
        <v>15</v>
      </c>
      <c r="F34" s="125"/>
      <c r="G34" s="125"/>
      <c r="H34" s="64"/>
      <c r="I34" s="64"/>
      <c r="J34" s="247">
        <v>4503</v>
      </c>
      <c r="K34" s="583"/>
      <c r="L34" s="583">
        <v>3851</v>
      </c>
    </row>
    <row r="35" spans="1:12" ht="15" customHeight="1">
      <c r="B35" s="125"/>
      <c r="C35" s="125"/>
      <c r="D35" s="125"/>
      <c r="E35" s="88" t="s">
        <v>16</v>
      </c>
      <c r="F35" s="125"/>
      <c r="G35" s="125"/>
      <c r="H35" s="64"/>
      <c r="I35" s="64"/>
      <c r="J35" s="247">
        <v>16579</v>
      </c>
      <c r="K35" s="583"/>
      <c r="L35" s="583">
        <v>3693</v>
      </c>
    </row>
    <row r="36" spans="1:12" ht="15" customHeight="1">
      <c r="B36" s="125"/>
      <c r="C36" s="125"/>
      <c r="D36" s="125"/>
      <c r="E36" s="88" t="s">
        <v>17</v>
      </c>
      <c r="F36" s="125"/>
      <c r="G36" s="125"/>
      <c r="H36" s="64"/>
      <c r="I36" s="64"/>
      <c r="J36" s="247">
        <v>4616</v>
      </c>
      <c r="K36" s="583"/>
      <c r="L36" s="583">
        <v>4583</v>
      </c>
    </row>
    <row r="37" spans="1:12" ht="15" customHeight="1">
      <c r="B37" s="125"/>
      <c r="C37" s="125"/>
      <c r="D37" s="125"/>
      <c r="E37" s="88" t="s">
        <v>18</v>
      </c>
      <c r="F37" s="125"/>
      <c r="G37" s="125"/>
      <c r="H37" s="64"/>
      <c r="I37" s="64"/>
      <c r="J37" s="247">
        <v>7066</v>
      </c>
      <c r="K37" s="583"/>
      <c r="L37" s="583">
        <v>5184</v>
      </c>
    </row>
    <row r="38" spans="1:12" ht="15" customHeight="1">
      <c r="B38" s="125" t="s">
        <v>335</v>
      </c>
      <c r="C38" s="125"/>
      <c r="D38" s="125"/>
      <c r="E38" s="88"/>
      <c r="F38" s="125"/>
      <c r="G38" s="125"/>
      <c r="H38" s="64"/>
      <c r="I38" s="64"/>
      <c r="J38" s="247"/>
      <c r="K38" s="583"/>
      <c r="L38" s="583"/>
    </row>
    <row r="39" spans="1:12" ht="15" customHeight="1">
      <c r="B39" s="125"/>
      <c r="C39" s="125"/>
      <c r="D39" s="125"/>
      <c r="E39" s="88" t="s">
        <v>336</v>
      </c>
      <c r="F39" s="125"/>
      <c r="G39" s="125"/>
      <c r="H39" s="64"/>
      <c r="I39" s="64"/>
      <c r="J39" s="247">
        <v>225</v>
      </c>
      <c r="K39" s="583"/>
      <c r="L39" s="583">
        <v>184</v>
      </c>
    </row>
    <row r="40" spans="1:12" ht="15" customHeight="1">
      <c r="B40" s="125"/>
      <c r="C40" s="125"/>
      <c r="D40" s="125"/>
      <c r="E40" s="88" t="s">
        <v>337</v>
      </c>
      <c r="F40" s="125"/>
      <c r="G40" s="125"/>
      <c r="H40" s="64"/>
      <c r="I40" s="64"/>
      <c r="J40" s="247">
        <v>570</v>
      </c>
      <c r="K40" s="583"/>
      <c r="L40" s="583">
        <v>752</v>
      </c>
    </row>
    <row r="41" spans="1:12" ht="15" customHeight="1">
      <c r="A41" s="22"/>
      <c r="B41" s="511"/>
      <c r="C41" s="511"/>
      <c r="D41" s="511"/>
      <c r="E41" s="512" t="s">
        <v>338</v>
      </c>
      <c r="F41" s="511"/>
      <c r="G41" s="511"/>
      <c r="H41" s="61"/>
      <c r="I41" s="61"/>
      <c r="J41" s="514">
        <v>1242</v>
      </c>
      <c r="K41" s="583"/>
      <c r="L41" s="583">
        <v>1912</v>
      </c>
    </row>
    <row r="42" spans="1:12" ht="9" customHeight="1">
      <c r="A42" s="22"/>
      <c r="B42" s="511"/>
      <c r="C42" s="511"/>
      <c r="D42" s="511"/>
      <c r="E42" s="512"/>
      <c r="F42" s="511"/>
      <c r="G42" s="511"/>
      <c r="H42" s="61"/>
      <c r="I42" s="61"/>
      <c r="J42" s="514"/>
      <c r="K42" s="583"/>
      <c r="L42" s="618"/>
    </row>
    <row r="43" spans="1:12" ht="3" customHeight="1">
      <c r="A43" s="22"/>
      <c r="B43" s="363"/>
      <c r="C43" s="363"/>
      <c r="D43" s="363"/>
      <c r="E43" s="364"/>
      <c r="F43" s="363"/>
      <c r="G43" s="363"/>
      <c r="H43" s="365"/>
      <c r="I43" s="365"/>
      <c r="J43" s="366"/>
      <c r="K43" s="366"/>
      <c r="L43" s="366"/>
    </row>
    <row r="44" spans="1:12" ht="8.25" customHeight="1">
      <c r="J44" s="15"/>
    </row>
    <row r="45" spans="1:12" ht="12.75" customHeight="1">
      <c r="A45" s="22"/>
      <c r="B45" s="686" t="s">
        <v>636</v>
      </c>
      <c r="C45" s="686"/>
      <c r="D45" s="686"/>
      <c r="E45" s="686"/>
      <c r="F45" s="686"/>
      <c r="G45" s="686"/>
      <c r="H45" s="686"/>
      <c r="I45" s="686"/>
      <c r="J45" s="686"/>
      <c r="K45" s="686"/>
      <c r="L45" s="686"/>
    </row>
    <row r="46" spans="1:12" ht="5.25" customHeight="1">
      <c r="B46" s="350"/>
      <c r="C46" s="350"/>
      <c r="D46" s="350"/>
      <c r="E46" s="350"/>
      <c r="F46" s="350"/>
      <c r="G46" s="350"/>
      <c r="H46" s="350"/>
      <c r="I46" s="350"/>
      <c r="J46" s="350"/>
      <c r="K46" s="584"/>
      <c r="L46" s="575"/>
    </row>
    <row r="47" spans="1:12" ht="12.75" customHeight="1">
      <c r="B47" s="688" t="s">
        <v>509</v>
      </c>
      <c r="C47" s="688"/>
      <c r="D47" s="688"/>
      <c r="E47" s="688"/>
      <c r="F47" s="688"/>
      <c r="G47" s="688"/>
      <c r="H47" s="688"/>
      <c r="I47" s="688"/>
      <c r="J47" s="688"/>
      <c r="K47" s="688"/>
      <c r="L47" s="688"/>
    </row>
    <row r="48" spans="1:12" ht="12.75" customHeight="1">
      <c r="B48" s="689" t="s">
        <v>566</v>
      </c>
      <c r="C48" s="689"/>
      <c r="D48" s="689"/>
      <c r="E48" s="689"/>
      <c r="F48" s="689"/>
      <c r="G48" s="689"/>
      <c r="H48" s="689"/>
      <c r="I48" s="689"/>
      <c r="J48" s="689"/>
      <c r="K48" s="689"/>
      <c r="L48" s="689"/>
    </row>
    <row r="49" spans="2:12" ht="12.75" customHeight="1">
      <c r="B49" s="689" t="s">
        <v>340</v>
      </c>
      <c r="C49" s="689"/>
      <c r="D49" s="689"/>
      <c r="E49" s="689"/>
      <c r="F49" s="689"/>
      <c r="G49" s="689"/>
      <c r="H49" s="689"/>
      <c r="I49" s="689"/>
      <c r="J49" s="689"/>
      <c r="K49" s="689"/>
      <c r="L49" s="689"/>
    </row>
  </sheetData>
  <mergeCells count="36">
    <mergeCell ref="B47:L47"/>
    <mergeCell ref="B48:L48"/>
    <mergeCell ref="B49:L49"/>
    <mergeCell ref="B3:E3"/>
    <mergeCell ref="D21:G21"/>
    <mergeCell ref="K4:L4"/>
    <mergeCell ref="E17:G17"/>
    <mergeCell ref="F28:G28"/>
    <mergeCell ref="F29:G29"/>
    <mergeCell ref="E30:H30"/>
    <mergeCell ref="B32:G32"/>
    <mergeCell ref="B34:D34"/>
    <mergeCell ref="E26:F26"/>
    <mergeCell ref="B27:D27"/>
    <mergeCell ref="F27:G27"/>
    <mergeCell ref="E24:F24"/>
    <mergeCell ref="B1:L1"/>
    <mergeCell ref="D9:F9"/>
    <mergeCell ref="B14:D14"/>
    <mergeCell ref="E10:G10"/>
    <mergeCell ref="E11:I11"/>
    <mergeCell ref="F14:G14"/>
    <mergeCell ref="E13:G13"/>
    <mergeCell ref="E12:F12"/>
    <mergeCell ref="D20:G20"/>
    <mergeCell ref="E25:G25"/>
    <mergeCell ref="E22:G22"/>
    <mergeCell ref="B45:L45"/>
    <mergeCell ref="E23:G23"/>
    <mergeCell ref="E19:F19"/>
    <mergeCell ref="I4:J4"/>
    <mergeCell ref="B4:H4"/>
    <mergeCell ref="B6:F6"/>
    <mergeCell ref="E15:G15"/>
    <mergeCell ref="E18:H18"/>
    <mergeCell ref="E16:G16"/>
  </mergeCells>
  <phoneticPr fontId="6" type="noConversion"/>
  <hyperlinks>
    <hyperlink ref="N2" location="Indice!A1" tooltip="(voltar ao índice)" display="Indice!A1" xr:uid="{00000000-0004-0000-0200-000000000000}"/>
  </hyperlinks>
  <printOptions horizontalCentered="1"/>
  <pageMargins left="0.27559055118110237" right="0.27559055118110237" top="0.6692913385826772" bottom="0.27559055118110237" header="0" footer="0"/>
  <pageSetup paperSize="9" scale="76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27">
    <pageSetUpPr fitToPage="1"/>
  </sheetPr>
  <dimension ref="B1:EJ44"/>
  <sheetViews>
    <sheetView showGridLines="0" zoomScaleNormal="100" zoomScaleSheetLayoutView="100" workbookViewId="0">
      <pane xSplit="2" ySplit="7" topLeftCell="C8" activePane="bottomRight" state="frozen"/>
      <selection activeCell="E37" sqref="E37"/>
      <selection pane="topRight" activeCell="E37" sqref="E37"/>
      <selection pane="bottomLeft" activeCell="E37" sqref="E37"/>
      <selection pane="bottomRight" activeCell="H3" sqref="H3"/>
    </sheetView>
  </sheetViews>
  <sheetFormatPr defaultColWidth="7" defaultRowHeight="21" customHeight="1"/>
  <cols>
    <col min="1" max="1" width="7" style="66"/>
    <col min="2" max="2" width="16.42578125" style="70" customWidth="1"/>
    <col min="3" max="4" width="16" style="70" customWidth="1"/>
    <col min="5" max="6" width="16" style="66" customWidth="1"/>
    <col min="7" max="7" width="7" style="66"/>
    <col min="8" max="8" width="14" style="66" bestFit="1" customWidth="1"/>
    <col min="9" max="16384" width="7" style="66"/>
  </cols>
  <sheetData>
    <row r="1" spans="2:140" ht="21" customHeight="1">
      <c r="B1" s="785" t="s">
        <v>621</v>
      </c>
      <c r="C1" s="785"/>
      <c r="D1" s="785"/>
      <c r="E1" s="785"/>
      <c r="F1" s="785"/>
    </row>
    <row r="2" spans="2:140" ht="21" customHeight="1">
      <c r="B2" s="800"/>
      <c r="C2" s="800"/>
      <c r="D2" s="800"/>
      <c r="E2" s="67"/>
      <c r="H2" s="306"/>
    </row>
    <row r="3" spans="2:140" ht="13.5" customHeight="1">
      <c r="B3" s="68" t="s">
        <v>232</v>
      </c>
      <c r="C3" s="69"/>
      <c r="D3" s="69"/>
      <c r="E3" s="801" t="s">
        <v>251</v>
      </c>
      <c r="F3" s="801"/>
      <c r="G3" s="71"/>
      <c r="H3" s="531" t="s">
        <v>412</v>
      </c>
      <c r="J3" s="71"/>
      <c r="K3" s="72"/>
      <c r="M3" s="71"/>
      <c r="N3" s="72"/>
      <c r="P3" s="71"/>
      <c r="Q3" s="72"/>
      <c r="S3" s="71"/>
      <c r="T3" s="72"/>
      <c r="V3" s="71"/>
      <c r="W3" s="72"/>
      <c r="Y3" s="71"/>
      <c r="Z3" s="72"/>
      <c r="AB3" s="71"/>
      <c r="AC3" s="72"/>
      <c r="AE3" s="71"/>
      <c r="AF3" s="72"/>
      <c r="AH3" s="71"/>
      <c r="AI3" s="72"/>
      <c r="AK3" s="71"/>
      <c r="AL3" s="72"/>
      <c r="AN3" s="71"/>
      <c r="AO3" s="72"/>
      <c r="AQ3" s="71"/>
      <c r="AR3" s="72"/>
      <c r="AT3" s="71"/>
      <c r="AU3" s="72"/>
      <c r="AW3" s="71"/>
      <c r="AX3" s="72"/>
      <c r="AZ3" s="71"/>
      <c r="BA3" s="72"/>
      <c r="BC3" s="71"/>
      <c r="BD3" s="72"/>
      <c r="BF3" s="71"/>
      <c r="BG3" s="72"/>
      <c r="BI3" s="71"/>
      <c r="BJ3" s="72"/>
      <c r="BL3" s="71"/>
      <c r="BM3" s="72"/>
      <c r="BO3" s="71"/>
      <c r="BP3" s="72"/>
      <c r="BR3" s="71"/>
      <c r="BS3" s="72"/>
      <c r="BU3" s="71"/>
      <c r="BV3" s="72"/>
      <c r="BX3" s="71"/>
      <c r="BY3" s="72"/>
      <c r="CA3" s="71"/>
      <c r="CB3" s="72"/>
      <c r="CD3" s="71"/>
      <c r="CE3" s="72"/>
      <c r="CG3" s="71"/>
      <c r="CH3" s="72"/>
      <c r="CJ3" s="71"/>
      <c r="CK3" s="72"/>
      <c r="CM3" s="71"/>
      <c r="CN3" s="72"/>
      <c r="CP3" s="71"/>
      <c r="CQ3" s="72"/>
      <c r="CS3" s="71"/>
      <c r="CT3" s="72"/>
      <c r="CV3" s="71"/>
      <c r="CW3" s="72"/>
      <c r="CY3" s="71"/>
      <c r="CZ3" s="72"/>
      <c r="DB3" s="71"/>
      <c r="DC3" s="72"/>
      <c r="DE3" s="71"/>
      <c r="DF3" s="72"/>
      <c r="DH3" s="71"/>
      <c r="DI3" s="72"/>
      <c r="DK3" s="71"/>
      <c r="DL3" s="72"/>
      <c r="DN3" s="71"/>
      <c r="DO3" s="72"/>
      <c r="DQ3" s="71"/>
      <c r="DR3" s="72"/>
      <c r="DT3" s="71"/>
      <c r="DU3" s="72"/>
      <c r="DW3" s="71"/>
      <c r="DX3" s="72"/>
      <c r="DZ3" s="71"/>
      <c r="EA3" s="72"/>
      <c r="EC3" s="71"/>
      <c r="ED3" s="72"/>
    </row>
    <row r="4" spans="2:140" s="70" customFormat="1" ht="21" customHeight="1">
      <c r="B4" s="802" t="s">
        <v>126</v>
      </c>
      <c r="C4" s="794" t="s">
        <v>273</v>
      </c>
      <c r="D4" s="794"/>
      <c r="E4" s="794"/>
      <c r="F4" s="794"/>
      <c r="G4" s="674"/>
      <c r="H4" s="675"/>
      <c r="J4" s="674"/>
      <c r="K4" s="675"/>
      <c r="M4" s="674"/>
      <c r="N4" s="675"/>
      <c r="P4" s="674"/>
      <c r="Q4" s="675"/>
      <c r="S4" s="674"/>
      <c r="T4" s="675"/>
      <c r="V4" s="674"/>
      <c r="W4" s="675"/>
      <c r="Y4" s="674"/>
      <c r="Z4" s="675"/>
      <c r="AB4" s="674"/>
      <c r="AC4" s="675"/>
      <c r="AE4" s="674"/>
      <c r="AF4" s="675"/>
      <c r="AH4" s="674"/>
      <c r="AI4" s="675"/>
      <c r="AK4" s="674"/>
      <c r="AL4" s="675"/>
      <c r="AN4" s="674"/>
      <c r="AO4" s="675"/>
      <c r="AQ4" s="674"/>
      <c r="AR4" s="675"/>
      <c r="AT4" s="674"/>
      <c r="AU4" s="675"/>
      <c r="AW4" s="674"/>
      <c r="AX4" s="675"/>
      <c r="AZ4" s="674"/>
      <c r="BA4" s="675"/>
      <c r="BC4" s="674"/>
      <c r="BD4" s="675"/>
      <c r="BF4" s="674"/>
      <c r="BG4" s="675"/>
      <c r="BI4" s="674"/>
      <c r="BJ4" s="675"/>
      <c r="BL4" s="674"/>
      <c r="BM4" s="675"/>
      <c r="BO4" s="674"/>
      <c r="BP4" s="675"/>
      <c r="BR4" s="674"/>
      <c r="BS4" s="675"/>
      <c r="BU4" s="674"/>
      <c r="BV4" s="675"/>
      <c r="BX4" s="674"/>
      <c r="BY4" s="675"/>
      <c r="CA4" s="674"/>
      <c r="CB4" s="675"/>
      <c r="CD4" s="674"/>
      <c r="CE4" s="675"/>
      <c r="CG4" s="674"/>
      <c r="CH4" s="675"/>
      <c r="CJ4" s="674"/>
      <c r="CK4" s="675"/>
      <c r="CM4" s="674"/>
      <c r="CN4" s="675"/>
      <c r="CP4" s="674"/>
      <c r="CQ4" s="675"/>
      <c r="CS4" s="674"/>
      <c r="CT4" s="675"/>
      <c r="CV4" s="674"/>
      <c r="CW4" s="675"/>
      <c r="CY4" s="674"/>
      <c r="CZ4" s="675"/>
      <c r="DB4" s="674"/>
      <c r="DC4" s="675"/>
      <c r="DE4" s="674"/>
      <c r="DF4" s="675"/>
      <c r="DH4" s="674"/>
      <c r="DI4" s="675"/>
      <c r="DK4" s="674"/>
      <c r="DL4" s="675"/>
      <c r="DN4" s="674"/>
      <c r="DO4" s="675"/>
      <c r="DQ4" s="674"/>
      <c r="DR4" s="675"/>
      <c r="DT4" s="674"/>
      <c r="DU4" s="675"/>
      <c r="DW4" s="674"/>
      <c r="DX4" s="675"/>
      <c r="DZ4" s="674"/>
      <c r="EA4" s="675"/>
      <c r="EC4" s="674"/>
      <c r="ED4" s="675"/>
      <c r="EF4" s="674"/>
      <c r="EG4" s="675"/>
      <c r="EI4" s="674"/>
      <c r="EJ4" s="675"/>
    </row>
    <row r="5" spans="2:140" s="157" customFormat="1" ht="23.25" customHeight="1">
      <c r="B5" s="802"/>
      <c r="C5" s="803" t="s">
        <v>14</v>
      </c>
      <c r="D5" s="804" t="s">
        <v>641</v>
      </c>
      <c r="E5" s="805"/>
      <c r="F5" s="806"/>
      <c r="G5" s="676"/>
      <c r="H5" s="676"/>
      <c r="I5" s="676"/>
    </row>
    <row r="6" spans="2:140" s="67" customFormat="1" ht="22.5">
      <c r="B6" s="802"/>
      <c r="C6" s="795"/>
      <c r="D6" s="672" t="s">
        <v>291</v>
      </c>
      <c r="E6" s="672" t="s">
        <v>292</v>
      </c>
      <c r="F6" s="672" t="s">
        <v>286</v>
      </c>
      <c r="G6" s="677"/>
      <c r="H6" s="677"/>
    </row>
    <row r="7" spans="2:140" s="678" customFormat="1" ht="11.25">
      <c r="B7" s="802"/>
      <c r="C7" s="673">
        <v>1</v>
      </c>
      <c r="D7" s="673">
        <v>2</v>
      </c>
      <c r="E7" s="673">
        <v>3</v>
      </c>
      <c r="F7" s="673">
        <v>4</v>
      </c>
      <c r="G7" s="679"/>
      <c r="H7" s="679"/>
      <c r="I7" s="679"/>
    </row>
    <row r="8" spans="2:140" s="59" customFormat="1" ht="9" customHeight="1">
      <c r="B8" s="469"/>
      <c r="C8" s="469"/>
      <c r="D8" s="469"/>
      <c r="E8" s="469"/>
      <c r="F8" s="469"/>
    </row>
    <row r="9" spans="2:140" s="61" customFormat="1" ht="16.5" customHeight="1">
      <c r="B9" s="586" t="s">
        <v>573</v>
      </c>
      <c r="C9" s="613">
        <v>45.38</v>
      </c>
      <c r="D9" s="78">
        <v>2.94</v>
      </c>
      <c r="E9" s="78">
        <v>11.05</v>
      </c>
      <c r="F9" s="78">
        <v>2.63</v>
      </c>
      <c r="G9" s="78"/>
      <c r="H9" s="78"/>
      <c r="I9" s="78"/>
      <c r="J9" s="550"/>
      <c r="K9" s="550"/>
      <c r="L9" s="550"/>
      <c r="M9" s="550"/>
      <c r="N9" s="550"/>
      <c r="O9" s="550"/>
      <c r="P9" s="551"/>
    </row>
    <row r="10" spans="2:140" s="59" customFormat="1" ht="15" customHeight="1">
      <c r="B10" s="58">
        <v>2018</v>
      </c>
      <c r="C10" s="552">
        <v>45.23</v>
      </c>
      <c r="D10" s="551">
        <v>2.75</v>
      </c>
      <c r="E10" s="552">
        <v>11.39</v>
      </c>
      <c r="F10" s="551">
        <v>2.65</v>
      </c>
    </row>
    <row r="11" spans="2:140" s="59" customFormat="1" ht="15" customHeight="1">
      <c r="B11" s="58">
        <v>2017</v>
      </c>
      <c r="C11" s="557">
        <v>42.13</v>
      </c>
      <c r="D11" s="554">
        <v>3.32</v>
      </c>
      <c r="E11" s="242">
        <v>10.43</v>
      </c>
      <c r="F11" s="79">
        <v>2.25</v>
      </c>
    </row>
    <row r="12" spans="2:140" s="59" customFormat="1" ht="15" customHeight="1">
      <c r="B12" s="58">
        <v>2016</v>
      </c>
      <c r="C12" s="557">
        <v>39.479999999999997</v>
      </c>
      <c r="D12" s="554">
        <v>3.54</v>
      </c>
      <c r="E12" s="242">
        <v>9.82</v>
      </c>
      <c r="F12" s="79">
        <v>2.17</v>
      </c>
    </row>
    <row r="13" spans="2:140" s="59" customFormat="1" ht="15" customHeight="1">
      <c r="B13" s="58">
        <v>2015</v>
      </c>
      <c r="C13" s="557">
        <v>44.18</v>
      </c>
      <c r="D13" s="554">
        <v>3.14</v>
      </c>
      <c r="E13" s="242">
        <v>9.85</v>
      </c>
      <c r="F13" s="79">
        <v>1.87</v>
      </c>
    </row>
    <row r="14" spans="2:140" s="59" customFormat="1" ht="15" customHeight="1">
      <c r="B14" s="58">
        <v>2014</v>
      </c>
      <c r="C14" s="557">
        <v>40.03</v>
      </c>
      <c r="D14" s="554">
        <v>3.77</v>
      </c>
      <c r="E14" s="242">
        <v>10.07</v>
      </c>
      <c r="F14" s="79">
        <v>1.67</v>
      </c>
    </row>
    <row r="15" spans="2:140" s="59" customFormat="1" ht="15" customHeight="1">
      <c r="B15" s="58">
        <v>2013</v>
      </c>
      <c r="C15" s="557">
        <v>44.63</v>
      </c>
      <c r="D15" s="554">
        <v>3.87</v>
      </c>
      <c r="E15" s="242">
        <v>10.31</v>
      </c>
      <c r="F15" s="79">
        <v>1.8</v>
      </c>
    </row>
    <row r="16" spans="2:140" s="59" customFormat="1" ht="15" customHeight="1">
      <c r="B16" s="58">
        <v>2012</v>
      </c>
      <c r="C16" s="557">
        <v>36.43</v>
      </c>
      <c r="D16" s="554">
        <v>3.77</v>
      </c>
      <c r="E16" s="242">
        <v>13.78</v>
      </c>
      <c r="F16" s="79">
        <v>2.0699999999999998</v>
      </c>
    </row>
    <row r="17" spans="2:6" s="59" customFormat="1" ht="15" customHeight="1">
      <c r="B17" s="58">
        <v>2011</v>
      </c>
      <c r="C17" s="557">
        <v>43.75</v>
      </c>
      <c r="D17" s="554">
        <v>2.75</v>
      </c>
      <c r="E17" s="242">
        <v>14.16</v>
      </c>
      <c r="F17" s="79">
        <v>2.15</v>
      </c>
    </row>
    <row r="18" spans="2:6" s="59" customFormat="1" ht="15" customHeight="1">
      <c r="B18" s="58">
        <v>2010</v>
      </c>
      <c r="C18" s="557">
        <v>41.58</v>
      </c>
      <c r="D18" s="554">
        <v>2.3199999999999998</v>
      </c>
      <c r="E18" s="242">
        <v>13.15</v>
      </c>
      <c r="F18" s="79">
        <v>2.2599999999999998</v>
      </c>
    </row>
    <row r="19" spans="2:6" s="59" customFormat="1" ht="15" customHeight="1">
      <c r="B19" s="58">
        <v>2009</v>
      </c>
      <c r="C19" s="557">
        <v>39.93</v>
      </c>
      <c r="D19" s="554">
        <v>2.42</v>
      </c>
      <c r="E19" s="242">
        <v>12.15</v>
      </c>
      <c r="F19" s="79">
        <v>2.02</v>
      </c>
    </row>
    <row r="20" spans="2:6" s="59" customFormat="1" ht="15" customHeight="1">
      <c r="B20" s="58">
        <v>2008</v>
      </c>
      <c r="C20" s="557">
        <v>41.61</v>
      </c>
      <c r="D20" s="554">
        <v>1.88</v>
      </c>
      <c r="E20" s="242">
        <v>15.39</v>
      </c>
      <c r="F20" s="79">
        <v>2.1800000000000002</v>
      </c>
    </row>
    <row r="21" spans="2:6" s="59" customFormat="1" ht="15" customHeight="1">
      <c r="B21" s="58">
        <v>2007</v>
      </c>
      <c r="C21" s="557">
        <v>36.75</v>
      </c>
      <c r="D21" s="554">
        <v>0.88</v>
      </c>
      <c r="E21" s="242">
        <v>15.28</v>
      </c>
      <c r="F21" s="79">
        <v>1.81</v>
      </c>
    </row>
    <row r="22" spans="2:6" s="59" customFormat="1" ht="15" customHeight="1">
      <c r="B22" s="58">
        <v>2006</v>
      </c>
      <c r="C22" s="557">
        <v>33.92</v>
      </c>
      <c r="D22" s="554">
        <v>1.53</v>
      </c>
      <c r="E22" s="242">
        <v>11.17</v>
      </c>
      <c r="F22" s="79">
        <v>1.57</v>
      </c>
    </row>
    <row r="23" spans="2:6" s="59" customFormat="1" ht="15" customHeight="1">
      <c r="B23" s="58">
        <v>2005</v>
      </c>
      <c r="C23" s="557">
        <v>34.090000000000003</v>
      </c>
      <c r="D23" s="554">
        <v>0.89</v>
      </c>
      <c r="E23" s="242">
        <v>9.6</v>
      </c>
      <c r="F23" s="79">
        <v>1.46</v>
      </c>
    </row>
    <row r="24" spans="2:6" s="59" customFormat="1" ht="15" customHeight="1">
      <c r="B24" s="58">
        <v>2004</v>
      </c>
      <c r="C24" s="557">
        <v>27.23</v>
      </c>
      <c r="D24" s="554">
        <v>0.86</v>
      </c>
      <c r="E24" s="242">
        <v>9.11</v>
      </c>
      <c r="F24" s="79">
        <v>1.1599999999999999</v>
      </c>
    </row>
    <row r="25" spans="2:6" s="59" customFormat="1" ht="15" customHeight="1">
      <c r="B25" s="73">
        <v>2003</v>
      </c>
      <c r="C25" s="558">
        <v>31.88</v>
      </c>
      <c r="D25" s="555">
        <v>0.86</v>
      </c>
      <c r="E25" s="242">
        <v>14.72</v>
      </c>
      <c r="F25" s="79">
        <v>1.05</v>
      </c>
    </row>
    <row r="26" spans="2:6" s="59" customFormat="1" ht="15" customHeight="1">
      <c r="B26" s="73">
        <v>2002</v>
      </c>
      <c r="C26" s="559">
        <v>32.22</v>
      </c>
      <c r="D26" s="556">
        <v>0.71</v>
      </c>
      <c r="E26" s="242">
        <v>12.28</v>
      </c>
      <c r="F26" s="79">
        <v>0.98</v>
      </c>
    </row>
    <row r="27" spans="2:6" s="59" customFormat="1" ht="15" customHeight="1">
      <c r="B27" s="73">
        <v>2001</v>
      </c>
      <c r="C27" s="559">
        <v>21.4</v>
      </c>
      <c r="D27" s="79">
        <v>0.68</v>
      </c>
      <c r="E27" s="242">
        <v>11.95</v>
      </c>
      <c r="F27" s="79">
        <v>0.93</v>
      </c>
    </row>
    <row r="28" spans="2:6" s="59" customFormat="1" ht="15" customHeight="1">
      <c r="B28" s="73">
        <v>2000</v>
      </c>
      <c r="C28" s="559">
        <v>30.05</v>
      </c>
      <c r="D28" s="79">
        <v>0.72</v>
      </c>
      <c r="E28" s="242">
        <v>10.27</v>
      </c>
      <c r="F28" s="79">
        <v>0.92</v>
      </c>
    </row>
    <row r="29" spans="2:6" s="59" customFormat="1" ht="15" customHeight="1">
      <c r="B29" s="73">
        <v>1999</v>
      </c>
      <c r="C29" s="559">
        <v>29.81</v>
      </c>
      <c r="D29" s="79">
        <v>0.85</v>
      </c>
      <c r="E29" s="242">
        <v>9.41</v>
      </c>
      <c r="F29" s="79">
        <v>0.71</v>
      </c>
    </row>
    <row r="30" spans="2:6" s="59" customFormat="1" ht="15" customHeight="1">
      <c r="B30" s="73">
        <v>1998</v>
      </c>
      <c r="C30" s="559">
        <v>28.9</v>
      </c>
      <c r="D30" s="79">
        <v>0.62</v>
      </c>
      <c r="E30" s="242">
        <v>12.31</v>
      </c>
      <c r="F30" s="79">
        <v>0.65</v>
      </c>
    </row>
    <row r="31" spans="2:6" s="59" customFormat="1" ht="15" customHeight="1">
      <c r="B31" s="73">
        <v>1997</v>
      </c>
      <c r="C31" s="242">
        <v>32.630000000000003</v>
      </c>
      <c r="D31" s="79">
        <v>0.69</v>
      </c>
      <c r="E31" s="242">
        <v>14.43</v>
      </c>
      <c r="F31" s="79">
        <v>0.83</v>
      </c>
    </row>
    <row r="32" spans="2:6" s="59" customFormat="1" ht="15" customHeight="1">
      <c r="B32" s="73">
        <v>1996</v>
      </c>
      <c r="C32" s="242">
        <v>34.770000000000003</v>
      </c>
      <c r="D32" s="79">
        <v>0.77</v>
      </c>
      <c r="E32" s="242">
        <v>13.99</v>
      </c>
      <c r="F32" s="79">
        <v>0.86</v>
      </c>
    </row>
    <row r="33" spans="2:6" s="59" customFormat="1" ht="15" customHeight="1">
      <c r="B33" s="73">
        <v>1995</v>
      </c>
      <c r="C33" s="242">
        <v>29.09</v>
      </c>
      <c r="D33" s="79">
        <v>0.82</v>
      </c>
      <c r="E33" s="242">
        <v>13.06</v>
      </c>
      <c r="F33" s="79">
        <v>0.94</v>
      </c>
    </row>
    <row r="34" spans="2:6" s="59" customFormat="1" ht="9" customHeight="1">
      <c r="B34" s="73"/>
      <c r="C34" s="333"/>
      <c r="D34" s="333"/>
      <c r="E34" s="79"/>
      <c r="F34" s="79"/>
    </row>
    <row r="35" spans="2:6" s="59" customFormat="1" ht="3" customHeight="1">
      <c r="B35" s="483"/>
      <c r="C35" s="484"/>
      <c r="D35" s="484"/>
      <c r="E35" s="485"/>
      <c r="F35" s="485"/>
    </row>
    <row r="36" spans="2:6" s="59" customFormat="1" ht="9" customHeight="1"/>
    <row r="37" spans="2:6" s="74" customFormat="1" ht="13.5" customHeight="1">
      <c r="B37" s="686" t="s">
        <v>585</v>
      </c>
      <c r="C37" s="686"/>
      <c r="D37" s="686"/>
      <c r="E37" s="686"/>
      <c r="F37" s="686"/>
    </row>
    <row r="38" spans="2:6" ht="13.5" customHeight="1">
      <c r="C38" s="76"/>
    </row>
    <row r="39" spans="2:6" ht="21" customHeight="1">
      <c r="C39" s="76"/>
    </row>
    <row r="40" spans="2:6" ht="21" customHeight="1">
      <c r="C40" s="76"/>
    </row>
    <row r="41" spans="2:6" ht="21" customHeight="1">
      <c r="C41" s="76"/>
    </row>
    <row r="42" spans="2:6" ht="21" customHeight="1">
      <c r="C42" s="76"/>
    </row>
    <row r="43" spans="2:6" ht="21" customHeight="1">
      <c r="C43" s="76"/>
    </row>
    <row r="44" spans="2:6" ht="21" customHeight="1">
      <c r="C44" s="76"/>
    </row>
  </sheetData>
  <mergeCells count="8">
    <mergeCell ref="B37:F37"/>
    <mergeCell ref="B1:F1"/>
    <mergeCell ref="B2:D2"/>
    <mergeCell ref="E3:F3"/>
    <mergeCell ref="B4:B7"/>
    <mergeCell ref="C4:F4"/>
    <mergeCell ref="C5:C6"/>
    <mergeCell ref="D5:F5"/>
  </mergeCells>
  <phoneticPr fontId="6" type="noConversion"/>
  <hyperlinks>
    <hyperlink ref="H3" location="Indice!A1" tooltip="(voltar ao índice)" display="Indice!A1" xr:uid="{00000000-0004-0000-1D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lha28">
    <pageSetUpPr fitToPage="1"/>
  </sheetPr>
  <dimension ref="B1:DD85"/>
  <sheetViews>
    <sheetView showGridLines="0" zoomScaleNormal="100" zoomScaleSheetLayoutView="100" workbookViewId="0">
      <pane xSplit="2" ySplit="8" topLeftCell="C9" activePane="bottomRight" state="frozen"/>
      <selection activeCell="E37" sqref="E37"/>
      <selection pane="topRight" activeCell="E37" sqref="E37"/>
      <selection pane="bottomLeft" activeCell="E37" sqref="E37"/>
      <selection pane="bottomRight" activeCell="L2" sqref="L2"/>
    </sheetView>
  </sheetViews>
  <sheetFormatPr defaultColWidth="7" defaultRowHeight="21" customHeight="1"/>
  <cols>
    <col min="1" max="1" width="7" style="40"/>
    <col min="2" max="2" width="14" style="53" customWidth="1"/>
    <col min="3" max="10" width="12.7109375" style="53" customWidth="1"/>
    <col min="11" max="11" width="7" style="40" customWidth="1"/>
    <col min="12" max="12" width="14.5703125" style="40" bestFit="1" customWidth="1"/>
    <col min="13" max="16384" width="7" style="40"/>
  </cols>
  <sheetData>
    <row r="1" spans="2:108" ht="21" customHeight="1">
      <c r="B1" s="780" t="s">
        <v>622</v>
      </c>
      <c r="C1" s="780"/>
      <c r="D1" s="780"/>
      <c r="E1" s="780"/>
      <c r="F1" s="780"/>
      <c r="G1" s="780"/>
      <c r="H1" s="780"/>
      <c r="I1" s="780"/>
      <c r="J1" s="780"/>
    </row>
    <row r="2" spans="2:108" ht="21" customHeight="1">
      <c r="B2" s="308"/>
      <c r="C2" s="308"/>
      <c r="D2" s="308"/>
      <c r="E2" s="308"/>
      <c r="F2" s="308"/>
      <c r="G2" s="308"/>
      <c r="H2" s="308"/>
      <c r="I2" s="308"/>
      <c r="J2" s="308"/>
      <c r="L2" s="531" t="s">
        <v>412</v>
      </c>
    </row>
    <row r="3" spans="2:108" ht="13.5" customHeight="1">
      <c r="B3" s="38" t="s">
        <v>232</v>
      </c>
      <c r="E3" s="54"/>
      <c r="F3" s="54"/>
      <c r="G3" s="54"/>
      <c r="H3" s="54"/>
      <c r="I3" s="784" t="s">
        <v>251</v>
      </c>
      <c r="J3" s="784"/>
      <c r="K3" s="54"/>
      <c r="L3" s="55"/>
      <c r="N3" s="54"/>
      <c r="O3" s="55"/>
      <c r="Q3" s="54"/>
      <c r="R3" s="55"/>
      <c r="T3" s="54"/>
      <c r="U3" s="55"/>
      <c r="W3" s="54"/>
      <c r="X3" s="55"/>
      <c r="Z3" s="54"/>
      <c r="AA3" s="55"/>
      <c r="AC3" s="54"/>
      <c r="AD3" s="55"/>
      <c r="AF3" s="54"/>
      <c r="AG3" s="55"/>
      <c r="AI3" s="54"/>
      <c r="AJ3" s="55"/>
      <c r="AL3" s="54"/>
      <c r="AM3" s="55"/>
      <c r="AO3" s="54"/>
      <c r="AP3" s="55"/>
      <c r="AR3" s="54"/>
      <c r="AS3" s="55"/>
      <c r="AU3" s="54"/>
      <c r="AV3" s="55"/>
      <c r="AX3" s="54"/>
      <c r="AY3" s="55"/>
      <c r="BA3" s="54"/>
      <c r="BB3" s="55"/>
      <c r="BD3" s="54"/>
      <c r="BE3" s="55"/>
      <c r="BG3" s="54"/>
      <c r="BH3" s="55"/>
      <c r="BJ3" s="54"/>
      <c r="BK3" s="55"/>
      <c r="BM3" s="54"/>
      <c r="BN3" s="55"/>
      <c r="BP3" s="54"/>
      <c r="BQ3" s="55"/>
      <c r="BS3" s="54"/>
      <c r="BT3" s="55"/>
      <c r="BV3" s="54"/>
      <c r="BW3" s="55"/>
      <c r="BY3" s="54"/>
      <c r="BZ3" s="55"/>
      <c r="CB3" s="54"/>
      <c r="CC3" s="55"/>
      <c r="CE3" s="54"/>
      <c r="CF3" s="55"/>
      <c r="CH3" s="54"/>
      <c r="CI3" s="55"/>
      <c r="CK3" s="54"/>
      <c r="CL3" s="55"/>
      <c r="CN3" s="54"/>
      <c r="CO3" s="55"/>
      <c r="CQ3" s="54"/>
      <c r="CR3" s="55"/>
      <c r="CT3" s="54"/>
      <c r="CU3" s="55"/>
      <c r="CW3" s="54"/>
      <c r="CX3" s="55"/>
      <c r="CZ3" s="54"/>
      <c r="DA3" s="55"/>
      <c r="DC3" s="54"/>
      <c r="DD3" s="55"/>
    </row>
    <row r="4" spans="2:108" s="57" customFormat="1" ht="18" customHeight="1">
      <c r="B4" s="702" t="s">
        <v>126</v>
      </c>
      <c r="C4" s="794" t="s">
        <v>293</v>
      </c>
      <c r="D4" s="724"/>
      <c r="E4" s="724"/>
      <c r="F4" s="724"/>
      <c r="G4" s="724"/>
      <c r="H4" s="724"/>
      <c r="I4" s="724"/>
      <c r="J4" s="737"/>
      <c r="K4" s="56"/>
    </row>
    <row r="5" spans="2:108" s="57" customFormat="1" ht="9" customHeight="1">
      <c r="B5" s="700"/>
      <c r="C5" s="787" t="s">
        <v>14</v>
      </c>
      <c r="D5" s="799" t="s">
        <v>294</v>
      </c>
      <c r="E5" s="799"/>
      <c r="F5" s="799"/>
      <c r="G5" s="799" t="s">
        <v>295</v>
      </c>
      <c r="H5" s="799"/>
      <c r="I5" s="799"/>
      <c r="J5" s="807"/>
      <c r="K5" s="56"/>
    </row>
    <row r="6" spans="2:108" s="57" customFormat="1" ht="9" customHeight="1">
      <c r="B6" s="700"/>
      <c r="C6" s="725"/>
      <c r="D6" s="799"/>
      <c r="E6" s="799"/>
      <c r="F6" s="799"/>
      <c r="G6" s="799"/>
      <c r="H6" s="799"/>
      <c r="I6" s="799"/>
      <c r="J6" s="807"/>
      <c r="K6" s="56"/>
    </row>
    <row r="7" spans="2:108" s="57" customFormat="1" ht="22.5">
      <c r="B7" s="700"/>
      <c r="C7" s="725"/>
      <c r="D7" s="474" t="s">
        <v>14</v>
      </c>
      <c r="E7" s="474" t="s">
        <v>143</v>
      </c>
      <c r="F7" s="474" t="s">
        <v>133</v>
      </c>
      <c r="G7" s="474" t="s">
        <v>14</v>
      </c>
      <c r="H7" s="474" t="s">
        <v>296</v>
      </c>
      <c r="I7" s="474" t="s">
        <v>145</v>
      </c>
      <c r="J7" s="481" t="s">
        <v>146</v>
      </c>
      <c r="K7" s="56"/>
    </row>
    <row r="8" spans="2:108" s="59" customFormat="1" ht="11.25">
      <c r="B8" s="703"/>
      <c r="C8" s="482" t="s">
        <v>147</v>
      </c>
      <c r="D8" s="482" t="s">
        <v>148</v>
      </c>
      <c r="E8" s="482">
        <v>3</v>
      </c>
      <c r="F8" s="482">
        <v>4</v>
      </c>
      <c r="G8" s="482" t="s">
        <v>149</v>
      </c>
      <c r="H8" s="482">
        <v>6</v>
      </c>
      <c r="I8" s="482">
        <v>7</v>
      </c>
      <c r="J8" s="464">
        <v>8</v>
      </c>
      <c r="K8" s="58"/>
    </row>
    <row r="9" spans="2:108" s="59" customFormat="1" ht="9" customHeight="1">
      <c r="B9" s="387"/>
      <c r="C9" s="469"/>
      <c r="D9" s="469"/>
      <c r="E9" s="469"/>
      <c r="F9" s="469"/>
      <c r="G9" s="469"/>
      <c r="H9" s="469"/>
      <c r="I9" s="469"/>
      <c r="J9" s="469"/>
      <c r="K9" s="58"/>
    </row>
    <row r="10" spans="2:108" s="59" customFormat="1" ht="15" customHeight="1">
      <c r="B10" s="586" t="s">
        <v>573</v>
      </c>
      <c r="C10" s="552">
        <v>5.3</v>
      </c>
      <c r="D10" s="552">
        <v>0.08</v>
      </c>
      <c r="E10" s="552">
        <v>0.03</v>
      </c>
      <c r="F10" s="552">
        <v>0.05</v>
      </c>
      <c r="G10" s="552">
        <v>5.22</v>
      </c>
      <c r="H10" s="552">
        <v>3.72</v>
      </c>
      <c r="I10" s="552">
        <v>1.43</v>
      </c>
      <c r="J10" s="552">
        <v>7.0000000000000007E-2</v>
      </c>
      <c r="K10" s="58"/>
    </row>
    <row r="11" spans="2:108" s="59" customFormat="1" ht="15" customHeight="1">
      <c r="B11" s="542">
        <v>2018</v>
      </c>
      <c r="C11" s="552">
        <v>5.23</v>
      </c>
      <c r="D11" s="552">
        <v>0.22</v>
      </c>
      <c r="E11" s="552">
        <v>0.1</v>
      </c>
      <c r="F11" s="552">
        <v>0.12</v>
      </c>
      <c r="G11" s="552">
        <v>5.01</v>
      </c>
      <c r="H11" s="552">
        <v>3.61</v>
      </c>
      <c r="I11" s="552">
        <v>1.34</v>
      </c>
      <c r="J11" s="552">
        <v>0.06</v>
      </c>
      <c r="K11" s="58"/>
    </row>
    <row r="12" spans="2:108" s="61" customFormat="1" ht="15" customHeight="1">
      <c r="B12" s="49">
        <v>2017</v>
      </c>
      <c r="C12" s="77">
        <v>4.6900000000000004</v>
      </c>
      <c r="D12" s="77">
        <v>0.05</v>
      </c>
      <c r="E12" s="77">
        <v>0.04</v>
      </c>
      <c r="F12" s="77">
        <v>0.01</v>
      </c>
      <c r="G12" s="77">
        <v>4.6399999999999997</v>
      </c>
      <c r="H12" s="77">
        <v>3.13</v>
      </c>
      <c r="I12" s="77">
        <v>1.5</v>
      </c>
      <c r="J12" s="77">
        <v>0</v>
      </c>
      <c r="K12" s="60"/>
    </row>
    <row r="13" spans="2:108" s="61" customFormat="1" ht="15" customHeight="1">
      <c r="B13" s="49">
        <v>2016</v>
      </c>
      <c r="C13" s="77">
        <v>1.65</v>
      </c>
      <c r="D13" s="77">
        <v>0.24</v>
      </c>
      <c r="E13" s="77">
        <v>0.22</v>
      </c>
      <c r="F13" s="77">
        <v>0.02</v>
      </c>
      <c r="G13" s="77">
        <v>1.41</v>
      </c>
      <c r="H13" s="77">
        <v>1.02</v>
      </c>
      <c r="I13" s="77">
        <v>0.39</v>
      </c>
      <c r="J13" s="77">
        <v>0</v>
      </c>
      <c r="K13" s="60"/>
    </row>
    <row r="14" spans="2:108" s="61" customFormat="1" ht="15" customHeight="1">
      <c r="B14" s="49">
        <v>2015</v>
      </c>
      <c r="C14" s="77">
        <v>4.0723226065959732</v>
      </c>
      <c r="D14" s="77">
        <v>0.26814634422899708</v>
      </c>
      <c r="E14" s="77">
        <v>7.9563428433575792E-2</v>
      </c>
      <c r="F14" s="77">
        <v>0.18858291579542127</v>
      </c>
      <c r="G14" s="77">
        <v>3.8041762623669766</v>
      </c>
      <c r="H14" s="77">
        <v>1.8391720110487644</v>
      </c>
      <c r="I14" s="77">
        <v>1.9347711537072771</v>
      </c>
      <c r="J14" s="77">
        <v>3.0233097610934657E-2</v>
      </c>
      <c r="K14" s="60"/>
    </row>
    <row r="15" spans="2:108" s="61" customFormat="1" ht="15" customHeight="1">
      <c r="B15" s="49">
        <v>2014</v>
      </c>
      <c r="C15" s="77">
        <v>4.5830511024208587</v>
      </c>
      <c r="D15" s="77">
        <v>0.26512469085178281</v>
      </c>
      <c r="E15" s="77">
        <v>0.16413338091247837</v>
      </c>
      <c r="F15" s="77">
        <v>0.10099130993930441</v>
      </c>
      <c r="G15" s="77">
        <v>4.3179264115690756</v>
      </c>
      <c r="H15" s="77">
        <v>2.7597668522899763</v>
      </c>
      <c r="I15" s="77">
        <v>1.5403318879780998</v>
      </c>
      <c r="J15" s="77">
        <v>1.7827671300999087E-2</v>
      </c>
      <c r="K15" s="60"/>
    </row>
    <row r="16" spans="2:108" s="61" customFormat="1" ht="15" customHeight="1">
      <c r="B16" s="49">
        <v>2013</v>
      </c>
      <c r="C16" s="77">
        <v>2.9224455535852241</v>
      </c>
      <c r="D16" s="77">
        <v>1.5063108132794214</v>
      </c>
      <c r="E16" s="77">
        <v>1.4151099414797554</v>
      </c>
      <c r="F16" s="77">
        <v>9.1200871799666017E-2</v>
      </c>
      <c r="G16" s="77">
        <v>1.4161347403058027</v>
      </c>
      <c r="H16" s="77">
        <v>1.0823675913090418</v>
      </c>
      <c r="I16" s="77">
        <v>0.33267929556463288</v>
      </c>
      <c r="J16" s="77">
        <v>1.0878534321279558E-3</v>
      </c>
      <c r="K16" s="60"/>
    </row>
    <row r="17" spans="2:11" s="61" customFormat="1" ht="15" customHeight="1">
      <c r="B17" s="49">
        <v>2012</v>
      </c>
      <c r="C17" s="77">
        <v>3.5842477881187662</v>
      </c>
      <c r="D17" s="77">
        <v>2.2308147004685317</v>
      </c>
      <c r="E17" s="77">
        <v>2.1504975695995956</v>
      </c>
      <c r="F17" s="77">
        <v>8.0317130868936326E-2</v>
      </c>
      <c r="G17" s="77">
        <v>1.3534330876502345</v>
      </c>
      <c r="H17" s="77">
        <v>0.79815872650910635</v>
      </c>
      <c r="I17" s="77">
        <v>0.37787992275112059</v>
      </c>
      <c r="J17" s="77">
        <v>0.17739443839000743</v>
      </c>
      <c r="K17" s="60"/>
    </row>
    <row r="18" spans="2:11" s="61" customFormat="1" ht="15" customHeight="1">
      <c r="B18" s="49">
        <v>2011</v>
      </c>
      <c r="C18" s="77">
        <v>7.7387336165129934</v>
      </c>
      <c r="D18" s="77">
        <v>2.671690244430649</v>
      </c>
      <c r="E18" s="77">
        <v>2.6547869442985657</v>
      </c>
      <c r="F18" s="77">
        <v>1.6903300132083496E-2</v>
      </c>
      <c r="G18" s="77">
        <v>5.0670433720823445</v>
      </c>
      <c r="H18" s="77">
        <v>5.0539450641639592</v>
      </c>
      <c r="I18" s="77">
        <v>1.3098307918384861E-2</v>
      </c>
      <c r="J18" s="77">
        <v>0</v>
      </c>
      <c r="K18" s="60"/>
    </row>
    <row r="19" spans="2:11" s="61" customFormat="1" ht="15" customHeight="1">
      <c r="B19" s="49">
        <v>2010</v>
      </c>
      <c r="C19" s="77">
        <v>12.389544855811693</v>
      </c>
      <c r="D19" s="77">
        <v>4.7499453440409258</v>
      </c>
      <c r="E19" s="77">
        <v>4.6425108617864899</v>
      </c>
      <c r="F19" s="77">
        <v>0.10743448225443554</v>
      </c>
      <c r="G19" s="77">
        <v>7.6395995117707667</v>
      </c>
      <c r="H19" s="77">
        <v>2.3797727989027653</v>
      </c>
      <c r="I19" s="77">
        <v>4.93542147002933</v>
      </c>
      <c r="J19" s="77">
        <v>0.32440524283867117</v>
      </c>
      <c r="K19" s="60"/>
    </row>
    <row r="20" spans="2:11" s="61" customFormat="1" ht="15" customHeight="1">
      <c r="B20" s="49">
        <v>2009</v>
      </c>
      <c r="C20" s="77">
        <v>11.725062957164221</v>
      </c>
      <c r="D20" s="77">
        <v>3.2588899379265883</v>
      </c>
      <c r="E20" s="77">
        <v>3.1266426040601374</v>
      </c>
      <c r="F20" s="77">
        <v>0.13224733386645074</v>
      </c>
      <c r="G20" s="77">
        <v>8.4661730192376332</v>
      </c>
      <c r="H20" s="77">
        <v>6.5804841632290305</v>
      </c>
      <c r="I20" s="77">
        <v>1.5559586841954371</v>
      </c>
      <c r="J20" s="77">
        <v>0.32973017181316594</v>
      </c>
      <c r="K20" s="60"/>
    </row>
    <row r="21" spans="2:11" s="61" customFormat="1" ht="15" customHeight="1">
      <c r="B21" s="49">
        <v>2008</v>
      </c>
      <c r="C21" s="77">
        <v>6.7636982153076044</v>
      </c>
      <c r="D21" s="77">
        <v>3.9002981344324494</v>
      </c>
      <c r="E21" s="77">
        <v>2.8936923528774727</v>
      </c>
      <c r="F21" s="77">
        <v>1.0066057815549767</v>
      </c>
      <c r="G21" s="77">
        <v>2.8634000808751545</v>
      </c>
      <c r="H21" s="77">
        <v>2.5977943419712433</v>
      </c>
      <c r="I21" s="77">
        <v>0.19941527220087973</v>
      </c>
      <c r="J21" s="77">
        <v>6.6190466703031428E-2</v>
      </c>
      <c r="K21" s="60"/>
    </row>
    <row r="22" spans="2:11" s="61" customFormat="1" ht="15" customHeight="1">
      <c r="B22" s="49">
        <v>2007</v>
      </c>
      <c r="C22" s="77">
        <v>3.3776751364835169</v>
      </c>
      <c r="D22" s="77">
        <v>0.13458367403567809</v>
      </c>
      <c r="E22" s="77">
        <v>4.6449728994925651E-2</v>
      </c>
      <c r="F22" s="77">
        <v>8.8133945040752434E-2</v>
      </c>
      <c r="G22" s="77">
        <v>3.2430914624478389</v>
      </c>
      <c r="H22" s="77">
        <v>1.7712335171103231</v>
      </c>
      <c r="I22" s="77">
        <v>1.4277130467696211</v>
      </c>
      <c r="J22" s="77">
        <v>4.4144898567894914E-2</v>
      </c>
      <c r="K22" s="60"/>
    </row>
    <row r="23" spans="2:11" s="61" customFormat="1" ht="15" customHeight="1">
      <c r="B23" s="49">
        <v>2006</v>
      </c>
      <c r="C23" s="77">
        <v>4.9758393040333875</v>
      </c>
      <c r="D23" s="77">
        <v>0.14280885253577169</v>
      </c>
      <c r="E23" s="77">
        <v>3.9329473423095812E-2</v>
      </c>
      <c r="F23" s="77">
        <v>0.10347937911267586</v>
      </c>
      <c r="G23" s="77">
        <v>4.8330304514976161</v>
      </c>
      <c r="H23" s="77">
        <v>2.5860833227576361</v>
      </c>
      <c r="I23" s="77">
        <v>2.165261536448519</v>
      </c>
      <c r="J23" s="77">
        <v>8.1685592291461287E-2</v>
      </c>
      <c r="K23" s="60"/>
    </row>
    <row r="24" spans="2:11" s="61" customFormat="1" ht="15" customHeight="1">
      <c r="B24" s="49">
        <v>2005</v>
      </c>
      <c r="C24" s="77">
        <v>1.7487509931847089</v>
      </c>
      <c r="D24" s="77">
        <v>0.25050952466388843</v>
      </c>
      <c r="E24" s="77">
        <v>4.6878562879051427E-2</v>
      </c>
      <c r="F24" s="77">
        <v>0.20363096178483697</v>
      </c>
      <c r="G24" s="77">
        <v>1.4982414685208205</v>
      </c>
      <c r="H24" s="77">
        <v>0.83370873100147791</v>
      </c>
      <c r="I24" s="77">
        <v>0.63937284642881698</v>
      </c>
      <c r="J24" s="77">
        <v>2.5159891090525782E-2</v>
      </c>
      <c r="K24" s="60"/>
    </row>
    <row r="25" spans="2:11" s="61" customFormat="1" ht="15" customHeight="1">
      <c r="B25" s="49">
        <v>2004</v>
      </c>
      <c r="C25" s="77">
        <v>5.8842238248609426</v>
      </c>
      <c r="D25" s="77">
        <v>0.42271680977835241</v>
      </c>
      <c r="E25" s="77">
        <v>6.1402087596102266E-2</v>
      </c>
      <c r="F25" s="77">
        <v>0.36131472218225014</v>
      </c>
      <c r="G25" s="77">
        <v>5.4615070150825904</v>
      </c>
      <c r="H25" s="77">
        <v>3.162892847904156</v>
      </c>
      <c r="I25" s="77">
        <v>2.2072843648496079</v>
      </c>
      <c r="J25" s="77">
        <v>9.1329802328826121E-2</v>
      </c>
      <c r="K25" s="60"/>
    </row>
    <row r="26" spans="2:11" s="61" customFormat="1" ht="15" customHeight="1">
      <c r="B26" s="51">
        <v>2003</v>
      </c>
      <c r="C26" s="78">
        <v>9.7744364829212405</v>
      </c>
      <c r="D26" s="78">
        <v>0.22446985195178637</v>
      </c>
      <c r="E26" s="78">
        <v>4.223279184709576E-2</v>
      </c>
      <c r="F26" s="78">
        <v>0.18223706010469062</v>
      </c>
      <c r="G26" s="78">
        <v>9.549966630969454</v>
      </c>
      <c r="H26" s="78">
        <v>4.974435863686038</v>
      </c>
      <c r="I26" s="78">
        <v>4.4166916182380813</v>
      </c>
      <c r="J26" s="78">
        <v>0.15883914904533403</v>
      </c>
      <c r="K26" s="60"/>
    </row>
    <row r="27" spans="2:11" s="61" customFormat="1" ht="15" customHeight="1">
      <c r="B27" s="51">
        <v>2002</v>
      </c>
      <c r="C27" s="78">
        <v>10.259730295072043</v>
      </c>
      <c r="D27" s="78">
        <v>0.11260972177082251</v>
      </c>
      <c r="E27" s="78">
        <v>3.3143321315336954E-2</v>
      </c>
      <c r="F27" s="78">
        <v>7.9466400455485559E-2</v>
      </c>
      <c r="G27" s="78">
        <v>10.147120573301221</v>
      </c>
      <c r="H27" s="78">
        <v>5.5828067025038157</v>
      </c>
      <c r="I27" s="78">
        <v>4.4149120268417947</v>
      </c>
      <c r="J27" s="78">
        <v>0.14940184395561126</v>
      </c>
      <c r="K27" s="60"/>
    </row>
    <row r="28" spans="2:11" s="61" customFormat="1" ht="15" customHeight="1">
      <c r="B28" s="51">
        <v>2001</v>
      </c>
      <c r="C28" s="77">
        <v>9.5141148249295462</v>
      </c>
      <c r="D28" s="77">
        <v>-1.3125073922917379</v>
      </c>
      <c r="E28" s="77">
        <v>2.7736906489032199E-2</v>
      </c>
      <c r="F28" s="77">
        <v>-1.3402442987807701</v>
      </c>
      <c r="G28" s="77">
        <v>10.826622217221283</v>
      </c>
      <c r="H28" s="77">
        <v>5.9066020064782085</v>
      </c>
      <c r="I28" s="77">
        <v>4.7347300234885177</v>
      </c>
      <c r="J28" s="77">
        <v>0.18529018725455701</v>
      </c>
      <c r="K28" s="60"/>
    </row>
    <row r="29" spans="2:11" s="61" customFormat="1" ht="15" customHeight="1">
      <c r="B29" s="51">
        <v>2000</v>
      </c>
      <c r="C29" s="77">
        <v>10.334767390477813</v>
      </c>
      <c r="D29" s="77">
        <v>0.53591136417659058</v>
      </c>
      <c r="E29" s="77">
        <v>5.0349626277549145E-2</v>
      </c>
      <c r="F29" s="77">
        <v>0.48556173789904139</v>
      </c>
      <c r="G29" s="77">
        <v>9.7988560263012232</v>
      </c>
      <c r="H29" s="77">
        <v>5.6632262739682862</v>
      </c>
      <c r="I29" s="77">
        <v>3.9817086355174593</v>
      </c>
      <c r="J29" s="77">
        <v>0.15392111681547851</v>
      </c>
      <c r="K29" s="60"/>
    </row>
    <row r="30" spans="2:11" ht="15" customHeight="1">
      <c r="B30" s="51">
        <v>1999</v>
      </c>
      <c r="C30" s="77">
        <v>9.7922644241450154</v>
      </c>
      <c r="D30" s="77">
        <v>0.14115077763257303</v>
      </c>
      <c r="E30" s="77">
        <v>5.8244105028949021E-2</v>
      </c>
      <c r="F30" s="77">
        <v>8.2906672603624013E-2</v>
      </c>
      <c r="G30" s="77">
        <v>9.6511136465124423</v>
      </c>
      <c r="H30" s="77">
        <v>5.6279299394925166</v>
      </c>
      <c r="I30" s="77">
        <v>3.8535780549849088</v>
      </c>
      <c r="J30" s="77">
        <v>0.16960565203501773</v>
      </c>
    </row>
    <row r="31" spans="2:11" ht="15" customHeight="1">
      <c r="B31" s="336">
        <v>1998</v>
      </c>
      <c r="C31" s="77">
        <v>7.7696906374206272</v>
      </c>
      <c r="D31" s="77">
        <v>0.35248000390936618</v>
      </c>
      <c r="E31" s="77">
        <v>5.3301636492176979E-2</v>
      </c>
      <c r="F31" s="77">
        <v>0.29917836741718917</v>
      </c>
      <c r="G31" s="77">
        <v>7.4172106335112611</v>
      </c>
      <c r="H31" s="77">
        <v>4.9217208793013176</v>
      </c>
      <c r="I31" s="77">
        <v>2.4141428427323324</v>
      </c>
      <c r="J31" s="77">
        <v>8.1346911477610376E-2</v>
      </c>
    </row>
    <row r="32" spans="2:11" s="22" customFormat="1" ht="15" customHeight="1">
      <c r="B32" s="360">
        <v>1997</v>
      </c>
      <c r="C32" s="77">
        <v>6.5134090809065261</v>
      </c>
      <c r="D32" s="77">
        <v>0.19173691688804145</v>
      </c>
      <c r="E32" s="77">
        <v>0.11971954699643587</v>
      </c>
      <c r="F32" s="77">
        <v>7.2017369891605593E-2</v>
      </c>
      <c r="G32" s="77">
        <v>6.3216721640184845</v>
      </c>
      <c r="H32" s="77">
        <v>4.2685975061616768</v>
      </c>
      <c r="I32" s="77">
        <v>1.9527202164097563</v>
      </c>
      <c r="J32" s="77">
        <v>0.10035444144705204</v>
      </c>
    </row>
    <row r="33" spans="2:10" s="22" customFormat="1" ht="15" customHeight="1">
      <c r="B33" s="533">
        <v>1996</v>
      </c>
      <c r="C33" s="77">
        <v>7.0901623356475199</v>
      </c>
      <c r="D33" s="77">
        <v>0.26861394077914963</v>
      </c>
      <c r="E33" s="77">
        <v>0.11038053661844516</v>
      </c>
      <c r="F33" s="77">
        <v>0.15823340416070447</v>
      </c>
      <c r="G33" s="77">
        <v>6.8215483948683699</v>
      </c>
      <c r="H33" s="77">
        <v>4.2081701815391588</v>
      </c>
      <c r="I33" s="77">
        <v>2.4405824863342875</v>
      </c>
      <c r="J33" s="77">
        <v>0.17279572699492401</v>
      </c>
    </row>
    <row r="34" spans="2:10" s="22" customFormat="1" ht="15" customHeight="1">
      <c r="B34" s="517">
        <v>1995</v>
      </c>
      <c r="C34" s="77">
        <v>6.3467554818260181</v>
      </c>
      <c r="D34" s="77">
        <v>0.26555907256679728</v>
      </c>
      <c r="E34" s="77">
        <v>3.3900372900307216E-2</v>
      </c>
      <c r="F34" s="77">
        <v>0.23165869966649008</v>
      </c>
      <c r="G34" s="77">
        <v>6.0811964092592206</v>
      </c>
      <c r="H34" s="77">
        <v>3.4241680001633639</v>
      </c>
      <c r="I34" s="77">
        <v>2.5471037427690857</v>
      </c>
      <c r="J34" s="77">
        <v>0.10992466632677092</v>
      </c>
    </row>
    <row r="35" spans="2:10" s="22" customFormat="1" ht="9" customHeight="1">
      <c r="B35" s="360"/>
      <c r="C35" s="236"/>
      <c r="D35" s="236"/>
      <c r="E35" s="236"/>
      <c r="F35" s="236"/>
      <c r="G35" s="236"/>
      <c r="H35" s="236"/>
      <c r="I35" s="236"/>
      <c r="J35" s="236"/>
    </row>
    <row r="36" spans="2:10" s="22" customFormat="1" ht="3" customHeight="1">
      <c r="B36" s="472"/>
      <c r="C36" s="486"/>
      <c r="D36" s="486"/>
      <c r="E36" s="486"/>
      <c r="F36" s="486"/>
      <c r="G36" s="486"/>
      <c r="H36" s="486"/>
      <c r="I36" s="486"/>
      <c r="J36" s="486"/>
    </row>
    <row r="37" spans="2:10" s="22" customFormat="1" ht="9" customHeight="1"/>
    <row r="38" spans="2:10" s="22" customFormat="1" ht="12.75" customHeight="1">
      <c r="B38" s="686" t="s">
        <v>585</v>
      </c>
      <c r="C38" s="686"/>
      <c r="D38" s="686"/>
      <c r="E38" s="686"/>
      <c r="F38" s="686"/>
      <c r="G38" s="686"/>
      <c r="H38" s="686"/>
      <c r="I38" s="686"/>
      <c r="J38" s="686"/>
    </row>
    <row r="39" spans="2:10" s="22" customFormat="1" ht="12.75" customHeight="1">
      <c r="B39" s="40"/>
      <c r="C39" s="62"/>
      <c r="D39" s="62"/>
      <c r="E39" s="40"/>
      <c r="F39" s="40"/>
      <c r="G39" s="62"/>
      <c r="H39" s="40"/>
      <c r="I39" s="40"/>
      <c r="J39" s="40"/>
    </row>
    <row r="40" spans="2:10" ht="12.75" customHeight="1">
      <c r="B40" s="40"/>
      <c r="C40" s="62"/>
      <c r="D40" s="62"/>
      <c r="E40" s="40"/>
      <c r="F40" s="40"/>
      <c r="G40" s="62"/>
      <c r="H40" s="40"/>
      <c r="I40" s="40"/>
      <c r="J40" s="40"/>
    </row>
    <row r="41" spans="2:10" ht="12.75" customHeight="1">
      <c r="B41" s="40"/>
      <c r="C41" s="62"/>
      <c r="D41" s="62"/>
      <c r="E41" s="40"/>
      <c r="F41" s="40"/>
      <c r="G41" s="62"/>
      <c r="H41" s="40"/>
      <c r="I41" s="40"/>
      <c r="J41" s="40"/>
    </row>
    <row r="42" spans="2:10" ht="12.75" customHeight="1">
      <c r="B42" s="40"/>
      <c r="C42" s="62"/>
      <c r="D42" s="62"/>
      <c r="E42" s="40"/>
      <c r="F42" s="40"/>
      <c r="G42" s="62"/>
      <c r="H42" s="40"/>
      <c r="I42" s="40"/>
      <c r="J42" s="40"/>
    </row>
    <row r="43" spans="2:10" ht="13.5" customHeight="1">
      <c r="B43" s="40"/>
      <c r="C43" s="62"/>
      <c r="D43" s="62"/>
      <c r="E43" s="40"/>
      <c r="F43" s="40"/>
      <c r="G43" s="62"/>
      <c r="H43" s="40"/>
      <c r="I43" s="40"/>
      <c r="J43" s="40"/>
    </row>
    <row r="44" spans="2:10" ht="13.5" customHeight="1">
      <c r="B44" s="40"/>
      <c r="C44" s="62"/>
      <c r="D44" s="62"/>
      <c r="E44" s="40"/>
      <c r="F44" s="40"/>
      <c r="G44" s="62"/>
      <c r="H44" s="40"/>
      <c r="I44" s="40"/>
      <c r="J44" s="40"/>
    </row>
    <row r="45" spans="2:10" ht="13.5" customHeight="1">
      <c r="B45" s="40"/>
      <c r="C45" s="62"/>
      <c r="D45" s="62"/>
      <c r="E45" s="40"/>
      <c r="F45" s="40"/>
      <c r="G45" s="62"/>
      <c r="H45" s="40"/>
      <c r="I45" s="40"/>
      <c r="J45" s="40"/>
    </row>
    <row r="46" spans="2:10" ht="13.5" customHeight="1">
      <c r="B46" s="40"/>
      <c r="C46" s="62"/>
      <c r="D46" s="62"/>
      <c r="E46" s="40"/>
      <c r="F46" s="40"/>
      <c r="G46" s="62"/>
      <c r="H46" s="40"/>
      <c r="I46" s="40"/>
      <c r="J46" s="40"/>
    </row>
    <row r="47" spans="2:10" ht="13.5" customHeight="1">
      <c r="B47" s="40"/>
      <c r="C47" s="62"/>
      <c r="D47" s="62"/>
      <c r="E47" s="40"/>
      <c r="F47" s="40"/>
      <c r="G47" s="62"/>
      <c r="H47" s="40"/>
      <c r="I47" s="40"/>
      <c r="J47" s="40"/>
    </row>
    <row r="48" spans="2:10" ht="13.5" customHeight="1">
      <c r="B48" s="40"/>
      <c r="C48" s="62"/>
      <c r="D48" s="62"/>
      <c r="E48" s="40"/>
      <c r="F48" s="40"/>
      <c r="G48" s="62"/>
      <c r="H48" s="40"/>
      <c r="I48" s="40"/>
      <c r="J48" s="40"/>
    </row>
    <row r="49" spans="3:7" s="40" customFormat="1" ht="13.5" customHeight="1">
      <c r="C49" s="62"/>
      <c r="D49" s="62"/>
      <c r="G49" s="62"/>
    </row>
    <row r="50" spans="3:7" s="40" customFormat="1" ht="13.5" customHeight="1">
      <c r="C50" s="62"/>
      <c r="D50" s="62"/>
      <c r="G50" s="62"/>
    </row>
    <row r="51" spans="3:7" s="40" customFormat="1" ht="13.5" customHeight="1">
      <c r="C51" s="62"/>
      <c r="D51" s="62"/>
      <c r="G51" s="62"/>
    </row>
    <row r="52" spans="3:7" s="40" customFormat="1" ht="13.5" customHeight="1">
      <c r="C52" s="62"/>
      <c r="D52" s="62"/>
      <c r="G52" s="62"/>
    </row>
    <row r="53" spans="3:7" s="40" customFormat="1" ht="13.5" customHeight="1">
      <c r="C53" s="62"/>
      <c r="D53" s="62"/>
      <c r="G53" s="62"/>
    </row>
    <row r="54" spans="3:7" s="40" customFormat="1" ht="13.5" customHeight="1">
      <c r="C54" s="62"/>
      <c r="D54" s="62"/>
      <c r="G54" s="62"/>
    </row>
    <row r="55" spans="3:7" s="40" customFormat="1" ht="13.5" customHeight="1">
      <c r="C55" s="62"/>
      <c r="D55" s="62"/>
      <c r="G55" s="62"/>
    </row>
    <row r="56" spans="3:7" s="40" customFormat="1" ht="13.5" customHeight="1">
      <c r="C56" s="62"/>
      <c r="D56" s="62"/>
      <c r="G56" s="62"/>
    </row>
    <row r="57" spans="3:7" s="40" customFormat="1" ht="21" customHeight="1">
      <c r="C57" s="62"/>
      <c r="D57" s="62"/>
      <c r="G57" s="62"/>
    </row>
    <row r="58" spans="3:7" s="40" customFormat="1" ht="21" customHeight="1">
      <c r="C58" s="62"/>
      <c r="D58" s="62"/>
      <c r="G58" s="62"/>
    </row>
    <row r="59" spans="3:7" s="40" customFormat="1" ht="21" customHeight="1">
      <c r="C59" s="62"/>
      <c r="D59" s="62"/>
      <c r="G59" s="62"/>
    </row>
    <row r="60" spans="3:7" s="40" customFormat="1" ht="21" customHeight="1">
      <c r="C60" s="62"/>
      <c r="D60" s="62"/>
      <c r="G60" s="62"/>
    </row>
    <row r="61" spans="3:7" s="40" customFormat="1" ht="21" customHeight="1">
      <c r="C61" s="62"/>
      <c r="D61" s="62"/>
      <c r="G61" s="62"/>
    </row>
    <row r="62" spans="3:7" s="40" customFormat="1" ht="21" customHeight="1">
      <c r="C62" s="62"/>
      <c r="D62" s="62"/>
      <c r="G62" s="62"/>
    </row>
    <row r="63" spans="3:7" s="40" customFormat="1" ht="21" customHeight="1">
      <c r="C63" s="62"/>
      <c r="D63" s="62"/>
      <c r="G63" s="62"/>
    </row>
    <row r="64" spans="3:7" s="40" customFormat="1" ht="21" customHeight="1">
      <c r="C64" s="62"/>
      <c r="D64" s="62"/>
      <c r="G64" s="62"/>
    </row>
    <row r="65" spans="2:10" ht="21" customHeight="1">
      <c r="B65" s="40"/>
      <c r="C65" s="62"/>
      <c r="D65" s="62"/>
      <c r="E65" s="40"/>
      <c r="F65" s="40"/>
      <c r="G65" s="62"/>
      <c r="H65" s="40"/>
      <c r="I65" s="40"/>
      <c r="J65" s="40"/>
    </row>
    <row r="66" spans="2:10" ht="21" customHeight="1">
      <c r="B66" s="40"/>
      <c r="C66" s="62"/>
      <c r="D66" s="62"/>
      <c r="E66" s="40"/>
      <c r="F66" s="40"/>
      <c r="G66" s="62"/>
      <c r="H66" s="40"/>
      <c r="I66" s="40"/>
      <c r="J66" s="40"/>
    </row>
    <row r="67" spans="2:10" ht="21" customHeight="1">
      <c r="B67" s="40"/>
      <c r="C67" s="62"/>
      <c r="D67" s="62"/>
      <c r="E67" s="40"/>
      <c r="F67" s="40"/>
      <c r="G67" s="62"/>
      <c r="H67" s="40"/>
      <c r="I67" s="40"/>
      <c r="J67" s="40"/>
    </row>
    <row r="68" spans="2:10" ht="21" customHeight="1">
      <c r="C68" s="62"/>
      <c r="D68" s="62"/>
      <c r="G68" s="62"/>
    </row>
    <row r="69" spans="2:10" ht="21" customHeight="1">
      <c r="C69" s="62"/>
      <c r="D69" s="62"/>
      <c r="G69" s="62"/>
    </row>
    <row r="70" spans="2:10" ht="21" customHeight="1">
      <c r="C70" s="62"/>
      <c r="D70" s="62"/>
      <c r="G70" s="62"/>
    </row>
    <row r="71" spans="2:10" ht="21" customHeight="1">
      <c r="C71" s="62"/>
      <c r="D71" s="62"/>
      <c r="G71" s="62"/>
    </row>
    <row r="72" spans="2:10" ht="21" customHeight="1">
      <c r="C72" s="62"/>
      <c r="D72" s="62"/>
      <c r="G72" s="62"/>
    </row>
    <row r="73" spans="2:10" ht="21" customHeight="1">
      <c r="C73" s="62"/>
      <c r="D73" s="62"/>
      <c r="G73" s="62"/>
    </row>
    <row r="74" spans="2:10" ht="21" customHeight="1">
      <c r="C74" s="62"/>
      <c r="D74" s="62"/>
      <c r="G74" s="62"/>
    </row>
    <row r="75" spans="2:10" ht="21" customHeight="1">
      <c r="C75" s="62"/>
      <c r="D75" s="62"/>
      <c r="G75" s="62"/>
    </row>
    <row r="76" spans="2:10" ht="21" customHeight="1">
      <c r="C76" s="62"/>
      <c r="D76" s="62"/>
      <c r="G76" s="62"/>
    </row>
    <row r="77" spans="2:10" ht="21" customHeight="1">
      <c r="C77" s="62"/>
      <c r="D77" s="62"/>
      <c r="G77" s="62"/>
    </row>
    <row r="78" spans="2:10" ht="21" customHeight="1">
      <c r="C78" s="62"/>
      <c r="D78" s="62"/>
      <c r="G78" s="62"/>
    </row>
    <row r="79" spans="2:10" ht="21" customHeight="1">
      <c r="C79" s="62"/>
      <c r="D79" s="62"/>
      <c r="G79" s="62"/>
    </row>
    <row r="80" spans="2:10" ht="21" customHeight="1">
      <c r="C80" s="62"/>
      <c r="D80" s="62"/>
      <c r="G80" s="62"/>
    </row>
    <row r="81" spans="3:7" ht="21" customHeight="1">
      <c r="C81" s="62"/>
      <c r="D81" s="62"/>
      <c r="G81" s="62"/>
    </row>
    <row r="82" spans="3:7" ht="21" customHeight="1">
      <c r="C82" s="62"/>
      <c r="D82" s="62"/>
      <c r="G82" s="62"/>
    </row>
    <row r="83" spans="3:7" ht="21" customHeight="1">
      <c r="C83" s="62"/>
      <c r="D83" s="62"/>
      <c r="G83" s="62"/>
    </row>
    <row r="84" spans="3:7" ht="21" customHeight="1">
      <c r="G84" s="62"/>
    </row>
    <row r="85" spans="3:7" ht="21" customHeight="1">
      <c r="G85" s="62"/>
    </row>
  </sheetData>
  <mergeCells count="8">
    <mergeCell ref="B38:J38"/>
    <mergeCell ref="B1:J1"/>
    <mergeCell ref="I3:J3"/>
    <mergeCell ref="D5:F6"/>
    <mergeCell ref="B4:B8"/>
    <mergeCell ref="C4:J4"/>
    <mergeCell ref="G5:J6"/>
    <mergeCell ref="C5:C7"/>
  </mergeCells>
  <phoneticPr fontId="6" type="noConversion"/>
  <hyperlinks>
    <hyperlink ref="L2" location="Indice!A1" tooltip="(voltar ao índice)" display="Indice!A1" xr:uid="{00000000-0004-0000-1E00-000000000000}"/>
  </hyperlinks>
  <printOptions horizontalCentered="1"/>
  <pageMargins left="0.27559055118110237" right="0.27559055118110237" top="0.6692913385826772" bottom="0.6692913385826772" header="0" footer="0"/>
  <pageSetup paperSize="9" scale="86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lha29">
    <pageSetUpPr fitToPage="1"/>
  </sheetPr>
  <dimension ref="B1:DG52"/>
  <sheetViews>
    <sheetView showGridLines="0" zoomScaleNormal="100" zoomScaleSheetLayoutView="100" workbookViewId="0">
      <pane xSplit="2" ySplit="7" topLeftCell="C8" activePane="bottomRight" state="frozen"/>
      <selection activeCell="E37" sqref="E37"/>
      <selection pane="topRight" activeCell="E37" sqref="E37"/>
      <selection pane="bottomLeft" activeCell="E37" sqref="E37"/>
      <selection pane="bottomRight" activeCell="G2" sqref="G2"/>
    </sheetView>
  </sheetViews>
  <sheetFormatPr defaultColWidth="7" defaultRowHeight="21" customHeight="1"/>
  <cols>
    <col min="1" max="1" width="6.7109375" style="6" customWidth="1"/>
    <col min="2" max="2" width="13" style="5" customWidth="1"/>
    <col min="3" max="5" width="24.5703125" style="5" customWidth="1"/>
    <col min="6" max="6" width="6.7109375" style="5" customWidth="1"/>
    <col min="7" max="7" width="14.5703125" style="5" bestFit="1" customWidth="1"/>
    <col min="8" max="13" width="12.7109375" style="5" customWidth="1"/>
    <col min="14" max="14" width="9.5703125" style="6" customWidth="1"/>
    <col min="15" max="16384" width="7" style="6"/>
  </cols>
  <sheetData>
    <row r="1" spans="2:111" ht="21" customHeight="1">
      <c r="B1" s="780" t="s">
        <v>623</v>
      </c>
      <c r="C1" s="780"/>
      <c r="D1" s="780"/>
      <c r="E1" s="780"/>
      <c r="F1" s="6"/>
      <c r="G1" s="6"/>
      <c r="H1" s="6"/>
      <c r="I1" s="6"/>
      <c r="J1" s="6"/>
      <c r="K1" s="6"/>
      <c r="L1" s="6"/>
      <c r="M1" s="6"/>
    </row>
    <row r="2" spans="2:111" ht="21" customHeight="1">
      <c r="B2" s="808"/>
      <c r="C2" s="808"/>
      <c r="D2" s="808"/>
      <c r="E2" s="808"/>
      <c r="F2" s="6"/>
      <c r="G2" s="531" t="s">
        <v>412</v>
      </c>
      <c r="H2" s="6"/>
      <c r="I2" s="6"/>
      <c r="J2" s="6"/>
      <c r="K2" s="6"/>
    </row>
    <row r="3" spans="2:111" ht="13.5" customHeight="1">
      <c r="B3" s="38" t="s">
        <v>232</v>
      </c>
      <c r="D3" s="784" t="s">
        <v>251</v>
      </c>
      <c r="E3" s="784"/>
      <c r="F3" s="7"/>
      <c r="G3" s="7"/>
      <c r="H3" s="7"/>
      <c r="I3" s="7"/>
      <c r="J3" s="7"/>
      <c r="K3" s="7"/>
      <c r="L3" s="6"/>
      <c r="M3" s="6"/>
      <c r="N3" s="7"/>
      <c r="O3" s="8"/>
      <c r="Q3" s="7"/>
      <c r="R3" s="8"/>
      <c r="T3" s="7"/>
      <c r="U3" s="8"/>
      <c r="W3" s="7"/>
      <c r="X3" s="8"/>
      <c r="Z3" s="7"/>
      <c r="AA3" s="8"/>
      <c r="AC3" s="7"/>
      <c r="AD3" s="8"/>
      <c r="AF3" s="7"/>
      <c r="AG3" s="8"/>
      <c r="AI3" s="7"/>
      <c r="AJ3" s="8"/>
      <c r="AL3" s="7"/>
      <c r="AM3" s="8"/>
      <c r="AO3" s="7"/>
      <c r="AP3" s="8"/>
      <c r="AR3" s="7"/>
      <c r="AS3" s="8"/>
      <c r="AU3" s="7"/>
      <c r="AV3" s="8"/>
      <c r="AX3" s="7"/>
      <c r="AY3" s="8"/>
      <c r="BA3" s="7"/>
      <c r="BB3" s="8"/>
      <c r="BD3" s="7"/>
      <c r="BE3" s="8"/>
      <c r="BG3" s="7"/>
      <c r="BH3" s="8"/>
      <c r="BJ3" s="7"/>
      <c r="BK3" s="8"/>
      <c r="BM3" s="7"/>
      <c r="BN3" s="8"/>
      <c r="BP3" s="7"/>
      <c r="BQ3" s="8"/>
      <c r="BS3" s="7"/>
      <c r="BT3" s="8"/>
      <c r="BV3" s="7"/>
      <c r="BW3" s="8"/>
      <c r="BY3" s="7"/>
      <c r="BZ3" s="8"/>
      <c r="CB3" s="7"/>
      <c r="CC3" s="8"/>
      <c r="CE3" s="7"/>
      <c r="CF3" s="8"/>
      <c r="CH3" s="7"/>
      <c r="CI3" s="8"/>
      <c r="CK3" s="7"/>
      <c r="CL3" s="8"/>
      <c r="CN3" s="7"/>
      <c r="CO3" s="8"/>
      <c r="CQ3" s="7"/>
      <c r="CR3" s="8"/>
      <c r="CT3" s="7"/>
      <c r="CU3" s="8"/>
      <c r="CW3" s="7"/>
      <c r="CX3" s="8"/>
      <c r="CZ3" s="7"/>
      <c r="DA3" s="8"/>
      <c r="DC3" s="7"/>
      <c r="DD3" s="8"/>
      <c r="DF3" s="7"/>
      <c r="DG3" s="8"/>
    </row>
    <row r="4" spans="2:111" s="4" customFormat="1" ht="14.25" customHeight="1">
      <c r="B4" s="702" t="s">
        <v>126</v>
      </c>
      <c r="C4" s="794" t="s">
        <v>297</v>
      </c>
      <c r="D4" s="794"/>
      <c r="E4" s="795"/>
      <c r="F4" s="9"/>
    </row>
    <row r="5" spans="2:111" s="4" customFormat="1" ht="11.25" customHeight="1">
      <c r="B5" s="700"/>
      <c r="C5" s="787" t="s">
        <v>14</v>
      </c>
      <c r="D5" s="787" t="s">
        <v>298</v>
      </c>
      <c r="E5" s="791" t="s">
        <v>299</v>
      </c>
      <c r="F5" s="9"/>
    </row>
    <row r="6" spans="2:111" s="4" customFormat="1" ht="11.25" customHeight="1">
      <c r="B6" s="700"/>
      <c r="C6" s="787"/>
      <c r="D6" s="787"/>
      <c r="E6" s="791"/>
      <c r="F6" s="9"/>
    </row>
    <row r="7" spans="2:111" s="231" customFormat="1" ht="12.75">
      <c r="B7" s="703"/>
      <c r="C7" s="482" t="s">
        <v>260</v>
      </c>
      <c r="D7" s="482">
        <v>2</v>
      </c>
      <c r="E7" s="464">
        <v>3</v>
      </c>
      <c r="F7" s="230"/>
    </row>
    <row r="8" spans="2:111" s="231" customFormat="1" ht="9" customHeight="1">
      <c r="B8" s="387"/>
      <c r="C8" s="469"/>
      <c r="D8" s="469"/>
      <c r="E8" s="469"/>
      <c r="F8" s="230"/>
    </row>
    <row r="9" spans="2:111" s="231" customFormat="1" ht="15" customHeight="1">
      <c r="B9" s="586" t="s">
        <v>573</v>
      </c>
      <c r="C9" s="552">
        <v>3.86</v>
      </c>
      <c r="D9" s="552">
        <v>3.42</v>
      </c>
      <c r="E9" s="552">
        <v>0.44</v>
      </c>
      <c r="F9" s="230"/>
    </row>
    <row r="10" spans="2:111" s="231" customFormat="1" ht="15" customHeight="1">
      <c r="B10" s="542">
        <v>2018</v>
      </c>
      <c r="C10" s="552">
        <v>6.52</v>
      </c>
      <c r="D10" s="552">
        <v>6.53</v>
      </c>
      <c r="E10" s="552">
        <v>-0.01</v>
      </c>
      <c r="F10" s="230"/>
    </row>
    <row r="11" spans="2:111" s="233" customFormat="1" ht="15" customHeight="1">
      <c r="B11" s="359">
        <v>2017</v>
      </c>
      <c r="C11" s="77">
        <v>2.17</v>
      </c>
      <c r="D11" s="77">
        <v>2.17</v>
      </c>
      <c r="E11" s="77">
        <v>0</v>
      </c>
      <c r="F11" s="232"/>
    </row>
    <row r="12" spans="2:111" s="233" customFormat="1" ht="15" customHeight="1">
      <c r="B12" s="49">
        <v>2016</v>
      </c>
      <c r="C12" s="77">
        <v>-0.09</v>
      </c>
      <c r="D12" s="77">
        <v>0.04</v>
      </c>
      <c r="E12" s="77">
        <v>-0.13</v>
      </c>
      <c r="F12" s="232"/>
    </row>
    <row r="13" spans="2:111" s="233" customFormat="1" ht="15" customHeight="1">
      <c r="B13" s="49">
        <v>2015</v>
      </c>
      <c r="C13" s="77">
        <v>10.19</v>
      </c>
      <c r="D13" s="77">
        <v>3.3</v>
      </c>
      <c r="E13" s="77">
        <v>6.89</v>
      </c>
      <c r="F13" s="232"/>
    </row>
    <row r="14" spans="2:111" s="233" customFormat="1" ht="15" customHeight="1">
      <c r="B14" s="49">
        <v>2014</v>
      </c>
      <c r="C14" s="77">
        <v>6.34</v>
      </c>
      <c r="D14" s="77">
        <v>3.39</v>
      </c>
      <c r="E14" s="77">
        <v>2.95</v>
      </c>
      <c r="F14" s="232"/>
    </row>
    <row r="15" spans="2:111" s="233" customFormat="1" ht="15" customHeight="1">
      <c r="B15" s="49">
        <v>2013</v>
      </c>
      <c r="C15" s="77">
        <v>10.18189657895568</v>
      </c>
      <c r="D15" s="77">
        <v>3.1618965789556812</v>
      </c>
      <c r="E15" s="77">
        <v>7.02</v>
      </c>
      <c r="F15" s="232"/>
    </row>
    <row r="16" spans="2:111" s="233" customFormat="1" ht="15" customHeight="1">
      <c r="B16" s="49">
        <v>2012</v>
      </c>
      <c r="C16" s="77">
        <v>4.5404645059156801</v>
      </c>
      <c r="D16" s="77">
        <v>2.2304645059156805</v>
      </c>
      <c r="E16" s="77">
        <v>2.3099999999999996</v>
      </c>
      <c r="F16" s="232"/>
    </row>
    <row r="17" spans="2:6" s="233" customFormat="1" ht="15" customHeight="1">
      <c r="B17" s="49">
        <v>2011</v>
      </c>
      <c r="C17" s="77">
        <v>4.5968343634940823</v>
      </c>
      <c r="D17" s="77">
        <v>1.5801857148454332</v>
      </c>
      <c r="E17" s="77">
        <v>3.0166486486486486</v>
      </c>
      <c r="F17" s="232"/>
    </row>
    <row r="18" spans="2:6" s="233" customFormat="1" ht="15" customHeight="1">
      <c r="B18" s="49">
        <v>2010</v>
      </c>
      <c r="C18" s="77">
        <v>13.467744669390839</v>
      </c>
      <c r="D18" s="77">
        <v>1.3006728461864208</v>
      </c>
      <c r="E18" s="77">
        <v>12.167071823204418</v>
      </c>
      <c r="F18" s="232"/>
    </row>
    <row r="19" spans="2:6" s="233" customFormat="1" ht="15" customHeight="1">
      <c r="B19" s="49">
        <v>2009</v>
      </c>
      <c r="C19" s="77">
        <v>1.7102384654409786</v>
      </c>
      <c r="D19" s="77">
        <v>1.6903549250683079</v>
      </c>
      <c r="E19" s="77">
        <v>1.9883540372670806E-2</v>
      </c>
      <c r="F19" s="232"/>
    </row>
    <row r="20" spans="2:6" s="233" customFormat="1" ht="15" customHeight="1">
      <c r="B20" s="49">
        <v>2008</v>
      </c>
      <c r="C20" s="77">
        <v>4.4099148657498368</v>
      </c>
      <c r="D20" s="77">
        <v>4.4000000000000004</v>
      </c>
      <c r="E20" s="77">
        <v>9.9148657498362817E-3</v>
      </c>
      <c r="F20" s="232"/>
    </row>
    <row r="21" spans="2:6" s="233" customFormat="1" ht="15" customHeight="1">
      <c r="B21" s="49">
        <v>2007</v>
      </c>
      <c r="C21" s="77">
        <v>9.8127925117004675E-3</v>
      </c>
      <c r="D21" s="77">
        <v>0</v>
      </c>
      <c r="E21" s="77">
        <v>9.8127925117004675E-3</v>
      </c>
      <c r="F21" s="232"/>
    </row>
    <row r="22" spans="2:6" s="233" customFormat="1" ht="15" customHeight="1">
      <c r="B22" s="49">
        <v>2006</v>
      </c>
      <c r="C22" s="77">
        <v>9.6149999999999984</v>
      </c>
      <c r="D22" s="77">
        <v>9.4979999999999993</v>
      </c>
      <c r="E22" s="77">
        <v>0.11699999999999999</v>
      </c>
      <c r="F22" s="232"/>
    </row>
    <row r="23" spans="2:6" s="233" customFormat="1" ht="15" customHeight="1">
      <c r="B23" s="49">
        <v>2005</v>
      </c>
      <c r="C23" s="77">
        <v>6.6050000000000004</v>
      </c>
      <c r="D23" s="77">
        <v>5.9480000000000004</v>
      </c>
      <c r="E23" s="77">
        <v>0.65700000000000003</v>
      </c>
      <c r="F23" s="232"/>
    </row>
    <row r="24" spans="2:6" s="233" customFormat="1" ht="15" customHeight="1">
      <c r="B24" s="49">
        <v>2004</v>
      </c>
      <c r="C24" s="77">
        <v>9.1009999999999991</v>
      </c>
      <c r="D24" s="77">
        <v>8.343</v>
      </c>
      <c r="E24" s="77">
        <v>0.75800000000000001</v>
      </c>
      <c r="F24" s="232"/>
    </row>
    <row r="25" spans="2:6" s="233" customFormat="1" ht="15" customHeight="1">
      <c r="B25" s="51">
        <v>2003</v>
      </c>
      <c r="C25" s="78">
        <v>14.814</v>
      </c>
      <c r="D25" s="78">
        <v>13.803000000000001</v>
      </c>
      <c r="E25" s="78">
        <v>1.0110000000000001</v>
      </c>
      <c r="F25" s="232"/>
    </row>
    <row r="26" spans="2:6" s="233" customFormat="1" ht="15" customHeight="1">
      <c r="B26" s="51">
        <v>2002</v>
      </c>
      <c r="C26" s="78">
        <v>5.5579999999999998</v>
      </c>
      <c r="D26" s="78">
        <v>5.1550000000000002</v>
      </c>
      <c r="E26" s="78">
        <v>0.40300000000000002</v>
      </c>
      <c r="F26" s="232"/>
    </row>
    <row r="27" spans="2:6" s="233" customFormat="1" ht="15" customHeight="1">
      <c r="B27" s="51">
        <v>2001</v>
      </c>
      <c r="C27" s="78">
        <v>2.4509999999999996</v>
      </c>
      <c r="D27" s="78">
        <v>2.2679999999999998</v>
      </c>
      <c r="E27" s="78">
        <v>0.183</v>
      </c>
      <c r="F27" s="232"/>
    </row>
    <row r="28" spans="2:6" s="233" customFormat="1" ht="15" customHeight="1">
      <c r="B28" s="51">
        <v>2000</v>
      </c>
      <c r="C28" s="78">
        <v>1.6669158143194336</v>
      </c>
      <c r="D28" s="78">
        <v>1.55</v>
      </c>
      <c r="E28" s="78">
        <v>0.1169158143194335</v>
      </c>
      <c r="F28" s="232"/>
    </row>
    <row r="29" spans="2:6" s="233" customFormat="1" ht="15" customHeight="1">
      <c r="B29" s="51">
        <v>1999</v>
      </c>
      <c r="C29" s="78">
        <v>2.4051902032308492</v>
      </c>
      <c r="D29" s="78">
        <v>2.2799999999999998</v>
      </c>
      <c r="E29" s="78">
        <v>0.1251902032308494</v>
      </c>
      <c r="F29" s="232"/>
    </row>
    <row r="30" spans="2:6" s="233" customFormat="1" ht="15" customHeight="1">
      <c r="B30" s="336">
        <v>1998</v>
      </c>
      <c r="C30" s="78">
        <v>5.5533086655526374</v>
      </c>
      <c r="D30" s="78">
        <v>5.38</v>
      </c>
      <c r="E30" s="78">
        <v>0.17330866555263785</v>
      </c>
      <c r="F30" s="232"/>
    </row>
    <row r="31" spans="2:6" s="233" customFormat="1" ht="15" customHeight="1">
      <c r="B31" s="517">
        <v>1997</v>
      </c>
      <c r="C31" s="78">
        <v>8.2509187709157281</v>
      </c>
      <c r="D31" s="78">
        <v>8.11</v>
      </c>
      <c r="E31" s="78">
        <v>0.14091877091572863</v>
      </c>
      <c r="F31" s="232"/>
    </row>
    <row r="32" spans="2:6" s="233" customFormat="1" ht="15" customHeight="1">
      <c r="B32" s="533">
        <v>1996</v>
      </c>
      <c r="C32" s="78">
        <v>2.5952136392338456</v>
      </c>
      <c r="D32" s="78">
        <v>2.36</v>
      </c>
      <c r="E32" s="78">
        <v>0.23521363923384553</v>
      </c>
      <c r="F32" s="232"/>
    </row>
    <row r="33" spans="2:11" s="2" customFormat="1" ht="15" customHeight="1">
      <c r="B33" s="517">
        <v>1995</v>
      </c>
      <c r="C33" s="78">
        <v>9.09269608752086</v>
      </c>
      <c r="D33" s="78">
        <v>8.8699999999999992</v>
      </c>
      <c r="E33" s="78">
        <v>0.22269608752086037</v>
      </c>
      <c r="F33" s="13"/>
    </row>
    <row r="34" spans="2:11" s="2" customFormat="1" ht="9" customHeight="1">
      <c r="B34" s="360"/>
      <c r="C34" s="52"/>
      <c r="D34" s="52"/>
      <c r="E34" s="52"/>
      <c r="F34" s="355"/>
    </row>
    <row r="35" spans="2:11" s="2" customFormat="1" ht="3" customHeight="1">
      <c r="B35" s="472"/>
      <c r="C35" s="467"/>
      <c r="D35" s="467"/>
      <c r="E35" s="467"/>
      <c r="F35" s="355"/>
    </row>
    <row r="36" spans="2:11" s="2" customFormat="1" ht="9" customHeight="1">
      <c r="B36" s="516"/>
      <c r="C36" s="516"/>
      <c r="D36" s="516"/>
      <c r="E36" s="516"/>
      <c r="F36" s="355"/>
    </row>
    <row r="37" spans="2:11" s="2" customFormat="1" ht="12.75" customHeight="1">
      <c r="B37" s="686" t="s">
        <v>585</v>
      </c>
      <c r="C37" s="686"/>
      <c r="D37" s="686"/>
      <c r="E37" s="686"/>
      <c r="F37" s="1"/>
    </row>
    <row r="38" spans="2:11" ht="12.75" customHeight="1">
      <c r="C38" s="3"/>
      <c r="D38" s="3"/>
      <c r="G38" s="3"/>
      <c r="K38" s="3"/>
    </row>
    <row r="39" spans="2:11" ht="12.75" customHeight="1">
      <c r="C39" s="3"/>
      <c r="D39" s="3"/>
      <c r="G39" s="3"/>
      <c r="K39" s="3"/>
    </row>
    <row r="40" spans="2:11" ht="12.75" customHeight="1">
      <c r="C40" s="3"/>
      <c r="D40" s="3"/>
      <c r="G40" s="3"/>
      <c r="K40" s="3"/>
    </row>
    <row r="41" spans="2:11" ht="12.75" customHeight="1">
      <c r="C41" s="3"/>
      <c r="D41" s="3"/>
      <c r="G41" s="3"/>
      <c r="K41" s="3"/>
    </row>
    <row r="42" spans="2:11" ht="12.75" customHeight="1">
      <c r="C42" s="3"/>
      <c r="D42" s="3"/>
      <c r="G42" s="3"/>
      <c r="K42" s="3"/>
    </row>
    <row r="43" spans="2:11" ht="12.75" customHeight="1">
      <c r="C43" s="3"/>
      <c r="D43" s="3"/>
      <c r="G43" s="3"/>
      <c r="K43" s="3"/>
    </row>
    <row r="44" spans="2:11" ht="12.75" customHeight="1">
      <c r="C44" s="3"/>
      <c r="D44" s="3"/>
      <c r="G44" s="3"/>
      <c r="K44" s="3"/>
    </row>
    <row r="45" spans="2:11" ht="12.75" customHeight="1">
      <c r="C45" s="3"/>
      <c r="D45" s="3"/>
      <c r="G45" s="3"/>
      <c r="K45" s="3"/>
    </row>
    <row r="46" spans="2:11" ht="12.75" customHeight="1">
      <c r="C46" s="3"/>
      <c r="D46" s="3"/>
      <c r="G46" s="3"/>
      <c r="K46" s="3"/>
    </row>
    <row r="47" spans="2:11" ht="12.75" customHeight="1">
      <c r="C47" s="3"/>
      <c r="D47" s="3"/>
      <c r="G47" s="3"/>
      <c r="K47" s="3"/>
    </row>
    <row r="48" spans="2:11" ht="12.75" customHeight="1">
      <c r="C48" s="3"/>
      <c r="D48" s="3"/>
      <c r="G48" s="3"/>
      <c r="K48" s="3"/>
    </row>
    <row r="49" spans="3:11" ht="12.75" customHeight="1">
      <c r="C49" s="3"/>
      <c r="D49" s="3"/>
      <c r="G49" s="3"/>
      <c r="K49" s="3"/>
    </row>
    <row r="50" spans="3:11" ht="12.75" customHeight="1">
      <c r="C50" s="3"/>
      <c r="D50" s="3"/>
      <c r="G50" s="3"/>
      <c r="K50" s="3"/>
    </row>
    <row r="51" spans="3:11" ht="12.75" customHeight="1">
      <c r="C51" s="3"/>
      <c r="D51" s="3"/>
      <c r="G51" s="3"/>
      <c r="K51" s="3"/>
    </row>
    <row r="52" spans="3:11" ht="21" customHeight="1">
      <c r="G52" s="3"/>
      <c r="K52" s="3"/>
    </row>
  </sheetData>
  <mergeCells count="9">
    <mergeCell ref="B37:E37"/>
    <mergeCell ref="C5:C6"/>
    <mergeCell ref="D5:D6"/>
    <mergeCell ref="B1:E1"/>
    <mergeCell ref="B4:B7"/>
    <mergeCell ref="C4:E4"/>
    <mergeCell ref="B2:E2"/>
    <mergeCell ref="D3:E3"/>
    <mergeCell ref="E5:E6"/>
  </mergeCells>
  <phoneticPr fontId="6" type="noConversion"/>
  <hyperlinks>
    <hyperlink ref="G2" location="Indice!A1" tooltip="(voltar ao índice)" display="Indice!A1" xr:uid="{00000000-0004-0000-1F00-000000000000}"/>
  </hyperlinks>
  <printOptions horizontalCentered="1"/>
  <pageMargins left="0.27559055118110237" right="0.27559055118110237" top="0.6692913385826772" bottom="0.6692913385826772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lha30">
    <pageSetUpPr fitToPage="1"/>
  </sheetPr>
  <dimension ref="B1:EJ60"/>
  <sheetViews>
    <sheetView showGridLines="0" zoomScaleNormal="100" zoomScaleSheetLayoutView="100" workbookViewId="0">
      <pane xSplit="2" ySplit="6" topLeftCell="C7" activePane="bottomRight" state="frozen"/>
      <selection activeCell="E37" sqref="E37"/>
      <selection pane="topRight" activeCell="E37" sqref="E37"/>
      <selection pane="bottomLeft" activeCell="E37" sqref="E37"/>
      <selection pane="bottomRight" activeCell="G2" sqref="G2"/>
    </sheetView>
  </sheetViews>
  <sheetFormatPr defaultColWidth="7" defaultRowHeight="21" customHeight="1"/>
  <cols>
    <col min="1" max="1" width="6.7109375" style="6" customWidth="1"/>
    <col min="2" max="2" width="13" style="5" customWidth="1"/>
    <col min="3" max="5" width="24.5703125" style="5" customWidth="1"/>
    <col min="6" max="6" width="6.7109375" style="5" customWidth="1"/>
    <col min="7" max="7" width="14.5703125" style="5" bestFit="1" customWidth="1"/>
    <col min="8" max="13" width="12.7109375" style="5" customWidth="1"/>
    <col min="14" max="14" width="9.5703125" style="6" customWidth="1"/>
    <col min="15" max="16384" width="7" style="6"/>
  </cols>
  <sheetData>
    <row r="1" spans="2:140" ht="21" customHeight="1">
      <c r="B1" s="721" t="s">
        <v>624</v>
      </c>
      <c r="C1" s="721"/>
      <c r="D1" s="721"/>
      <c r="E1" s="721"/>
      <c r="F1" s="6"/>
      <c r="G1" s="6"/>
      <c r="H1" s="6"/>
      <c r="I1" s="6"/>
      <c r="J1" s="6"/>
      <c r="K1" s="6"/>
      <c r="L1" s="6"/>
      <c r="M1" s="6"/>
    </row>
    <row r="2" spans="2:140" ht="21" customHeight="1">
      <c r="B2" s="808"/>
      <c r="C2" s="808"/>
      <c r="D2" s="808"/>
      <c r="E2" s="808"/>
      <c r="F2" s="6"/>
      <c r="G2" s="531" t="s">
        <v>412</v>
      </c>
      <c r="H2" s="8"/>
      <c r="I2" s="6"/>
      <c r="J2" s="7"/>
      <c r="K2" s="8"/>
      <c r="L2" s="6"/>
      <c r="M2" s="7"/>
      <c r="N2" s="8"/>
      <c r="P2" s="7"/>
      <c r="Q2" s="8"/>
      <c r="S2" s="7"/>
      <c r="T2" s="8"/>
      <c r="V2" s="7"/>
      <c r="W2" s="8"/>
      <c r="Y2" s="7"/>
      <c r="Z2" s="8"/>
      <c r="AB2" s="7"/>
      <c r="AC2" s="8"/>
      <c r="AE2" s="7"/>
      <c r="AF2" s="8"/>
      <c r="AH2" s="7"/>
      <c r="AI2" s="8"/>
      <c r="AK2" s="7"/>
      <c r="AL2" s="8"/>
      <c r="AN2" s="7"/>
      <c r="AO2" s="8"/>
      <c r="AQ2" s="7"/>
      <c r="AR2" s="8"/>
      <c r="AT2" s="7"/>
      <c r="AU2" s="8"/>
      <c r="AW2" s="7"/>
      <c r="AX2" s="8"/>
      <c r="AZ2" s="7"/>
      <c r="BA2" s="8"/>
      <c r="BC2" s="7"/>
      <c r="BD2" s="8"/>
      <c r="BF2" s="7"/>
      <c r="BG2" s="8"/>
      <c r="BI2" s="7"/>
      <c r="BJ2" s="8"/>
      <c r="BL2" s="7"/>
      <c r="BM2" s="8"/>
      <c r="BO2" s="7"/>
      <c r="BP2" s="8"/>
      <c r="BR2" s="7"/>
      <c r="BS2" s="8"/>
      <c r="BU2" s="7"/>
      <c r="BV2" s="8"/>
      <c r="BX2" s="7"/>
      <c r="BY2" s="8"/>
      <c r="CA2" s="7"/>
      <c r="CB2" s="8"/>
      <c r="CD2" s="7"/>
      <c r="CE2" s="8"/>
      <c r="CG2" s="7"/>
      <c r="CH2" s="8"/>
      <c r="CJ2" s="7"/>
      <c r="CK2" s="8"/>
      <c r="CM2" s="7"/>
      <c r="CN2" s="8"/>
      <c r="CP2" s="7"/>
      <c r="CQ2" s="8"/>
      <c r="CS2" s="7"/>
      <c r="CT2" s="8"/>
      <c r="CV2" s="7"/>
      <c r="CW2" s="8"/>
      <c r="CY2" s="7"/>
      <c r="CZ2" s="8"/>
      <c r="DB2" s="7"/>
      <c r="DC2" s="8"/>
      <c r="DE2" s="7"/>
      <c r="DF2" s="8"/>
      <c r="DH2" s="7"/>
      <c r="DI2" s="8"/>
      <c r="DK2" s="7"/>
      <c r="DL2" s="8"/>
      <c r="DN2" s="7"/>
      <c r="DO2" s="8"/>
      <c r="DQ2" s="7"/>
      <c r="DR2" s="8"/>
      <c r="DT2" s="7"/>
      <c r="DU2" s="8"/>
      <c r="DW2" s="7"/>
      <c r="DX2" s="8"/>
      <c r="DZ2" s="7"/>
      <c r="EA2" s="8"/>
      <c r="EC2" s="7"/>
      <c r="ED2" s="8"/>
      <c r="EF2" s="7"/>
      <c r="EG2" s="8"/>
      <c r="EI2" s="7"/>
      <c r="EJ2" s="8"/>
    </row>
    <row r="3" spans="2:140" ht="12.75" customHeight="1">
      <c r="B3" s="38" t="s">
        <v>232</v>
      </c>
      <c r="C3" s="10"/>
      <c r="D3" s="10"/>
      <c r="E3" s="21" t="s">
        <v>252</v>
      </c>
      <c r="F3" s="6"/>
      <c r="G3" s="7"/>
      <c r="H3" s="8"/>
      <c r="I3" s="6"/>
      <c r="J3" s="7"/>
      <c r="K3" s="8"/>
      <c r="L3" s="6"/>
      <c r="M3" s="7"/>
      <c r="N3" s="8"/>
      <c r="P3" s="7"/>
      <c r="Q3" s="8"/>
      <c r="S3" s="7"/>
      <c r="T3" s="8"/>
      <c r="V3" s="7"/>
      <c r="W3" s="8"/>
      <c r="Y3" s="7"/>
      <c r="Z3" s="8"/>
      <c r="AB3" s="7"/>
      <c r="AC3" s="8"/>
      <c r="AE3" s="7"/>
      <c r="AF3" s="8"/>
      <c r="AH3" s="7"/>
      <c r="AI3" s="8"/>
      <c r="AK3" s="7"/>
      <c r="AL3" s="8"/>
      <c r="AN3" s="7"/>
      <c r="AO3" s="8"/>
      <c r="AQ3" s="7"/>
      <c r="AR3" s="8"/>
      <c r="AT3" s="7"/>
      <c r="AU3" s="8"/>
      <c r="AW3" s="7"/>
      <c r="AX3" s="8"/>
      <c r="AZ3" s="7"/>
      <c r="BA3" s="8"/>
      <c r="BC3" s="7"/>
      <c r="BD3" s="8"/>
      <c r="BF3" s="7"/>
      <c r="BG3" s="8"/>
      <c r="BI3" s="7"/>
      <c r="BJ3" s="8"/>
      <c r="BL3" s="7"/>
      <c r="BM3" s="8"/>
      <c r="BO3" s="7"/>
      <c r="BP3" s="8"/>
      <c r="BR3" s="7"/>
      <c r="BS3" s="8"/>
      <c r="BU3" s="7"/>
      <c r="BV3" s="8"/>
      <c r="BX3" s="7"/>
      <c r="BY3" s="8"/>
      <c r="CA3" s="7"/>
      <c r="CB3" s="8"/>
      <c r="CD3" s="7"/>
      <c r="CE3" s="8"/>
      <c r="CG3" s="7"/>
      <c r="CH3" s="8"/>
      <c r="CJ3" s="7"/>
      <c r="CK3" s="8"/>
      <c r="CM3" s="7"/>
      <c r="CN3" s="8"/>
      <c r="CP3" s="7"/>
      <c r="CQ3" s="8"/>
      <c r="CS3" s="7"/>
      <c r="CT3" s="8"/>
      <c r="CV3" s="7"/>
      <c r="CW3" s="8"/>
      <c r="CY3" s="7"/>
      <c r="CZ3" s="8"/>
      <c r="DB3" s="7"/>
      <c r="DC3" s="8"/>
      <c r="DE3" s="7"/>
      <c r="DF3" s="8"/>
      <c r="DH3" s="7"/>
      <c r="DI3" s="8"/>
      <c r="DK3" s="7"/>
      <c r="DL3" s="8"/>
      <c r="DN3" s="7"/>
      <c r="DO3" s="8"/>
      <c r="DQ3" s="7"/>
      <c r="DR3" s="8"/>
      <c r="DT3" s="7"/>
      <c r="DU3" s="8"/>
      <c r="DW3" s="7"/>
      <c r="DX3" s="8"/>
      <c r="DZ3" s="7"/>
      <c r="EA3" s="8"/>
      <c r="EC3" s="7"/>
      <c r="ED3" s="8"/>
      <c r="EF3" s="7"/>
      <c r="EG3" s="8"/>
      <c r="EI3" s="7"/>
      <c r="EJ3" s="8"/>
    </row>
    <row r="4" spans="2:140" ht="18" customHeight="1">
      <c r="B4" s="809" t="s">
        <v>126</v>
      </c>
      <c r="C4" s="794" t="s">
        <v>311</v>
      </c>
      <c r="D4" s="794"/>
      <c r="E4" s="795"/>
      <c r="F4" s="6"/>
      <c r="G4" s="7"/>
      <c r="H4" s="8"/>
      <c r="I4" s="6"/>
      <c r="J4" s="7"/>
      <c r="K4" s="8"/>
      <c r="L4" s="6"/>
      <c r="M4" s="7"/>
      <c r="N4" s="8"/>
      <c r="P4" s="7"/>
      <c r="Q4" s="8"/>
      <c r="S4" s="7"/>
      <c r="T4" s="8"/>
      <c r="V4" s="7"/>
      <c r="W4" s="8"/>
      <c r="Y4" s="7"/>
      <c r="Z4" s="8"/>
      <c r="AB4" s="7"/>
      <c r="AC4" s="8"/>
      <c r="AE4" s="7"/>
      <c r="AF4" s="8"/>
      <c r="AH4" s="7"/>
      <c r="AI4" s="8"/>
      <c r="AK4" s="7"/>
      <c r="AL4" s="8"/>
      <c r="AN4" s="7"/>
      <c r="AO4" s="8"/>
      <c r="AQ4" s="7"/>
      <c r="AR4" s="8"/>
      <c r="AT4" s="7"/>
      <c r="AU4" s="8"/>
      <c r="AW4" s="7"/>
      <c r="AX4" s="8"/>
      <c r="AZ4" s="7"/>
      <c r="BA4" s="8"/>
      <c r="BC4" s="7"/>
      <c r="BD4" s="8"/>
      <c r="BF4" s="7"/>
      <c r="BG4" s="8"/>
      <c r="BI4" s="7"/>
      <c r="BJ4" s="8"/>
      <c r="BL4" s="7"/>
      <c r="BM4" s="8"/>
      <c r="BO4" s="7"/>
      <c r="BP4" s="8"/>
      <c r="BR4" s="7"/>
      <c r="BS4" s="8"/>
      <c r="BU4" s="7"/>
      <c r="BV4" s="8"/>
      <c r="BX4" s="7"/>
      <c r="BY4" s="8"/>
      <c r="CA4" s="7"/>
      <c r="CB4" s="8"/>
      <c r="CD4" s="7"/>
      <c r="CE4" s="8"/>
      <c r="CG4" s="7"/>
      <c r="CH4" s="8"/>
      <c r="CJ4" s="7"/>
      <c r="CK4" s="8"/>
      <c r="CM4" s="7"/>
      <c r="CN4" s="8"/>
      <c r="CP4" s="7"/>
      <c r="CQ4" s="8"/>
      <c r="CS4" s="7"/>
      <c r="CT4" s="8"/>
      <c r="CV4" s="7"/>
      <c r="CW4" s="8"/>
      <c r="CY4" s="7"/>
      <c r="CZ4" s="8"/>
      <c r="DB4" s="7"/>
      <c r="DC4" s="8"/>
      <c r="DE4" s="7"/>
      <c r="DF4" s="8"/>
      <c r="DH4" s="7"/>
      <c r="DI4" s="8"/>
      <c r="DK4" s="7"/>
      <c r="DL4" s="8"/>
      <c r="DN4" s="7"/>
      <c r="DO4" s="8"/>
      <c r="DQ4" s="7"/>
      <c r="DR4" s="8"/>
      <c r="DT4" s="7"/>
      <c r="DU4" s="8"/>
      <c r="DW4" s="7"/>
      <c r="DX4" s="8"/>
      <c r="DZ4" s="7"/>
      <c r="EA4" s="8"/>
      <c r="EC4" s="7"/>
      <c r="ED4" s="8"/>
      <c r="EF4" s="7"/>
      <c r="EG4" s="8"/>
      <c r="EI4" s="7"/>
      <c r="EJ4" s="8"/>
    </row>
    <row r="5" spans="2:140" ht="18" customHeight="1">
      <c r="B5" s="810"/>
      <c r="C5" s="474" t="s">
        <v>14</v>
      </c>
      <c r="D5" s="474" t="s">
        <v>150</v>
      </c>
      <c r="E5" s="481" t="s">
        <v>151</v>
      </c>
      <c r="F5" s="6"/>
      <c r="G5" s="7"/>
      <c r="H5" s="8"/>
      <c r="I5" s="6"/>
      <c r="J5" s="7"/>
      <c r="K5" s="8"/>
      <c r="L5" s="6"/>
      <c r="M5" s="7"/>
      <c r="N5" s="8"/>
      <c r="P5" s="7"/>
      <c r="Q5" s="8"/>
      <c r="S5" s="7"/>
      <c r="T5" s="8"/>
      <c r="V5" s="7"/>
      <c r="W5" s="8"/>
      <c r="Y5" s="7"/>
      <c r="Z5" s="8"/>
      <c r="AB5" s="7"/>
      <c r="AC5" s="8"/>
      <c r="AE5" s="7"/>
      <c r="AF5" s="8"/>
      <c r="AH5" s="7"/>
      <c r="AI5" s="8"/>
      <c r="AK5" s="7"/>
      <c r="AL5" s="8"/>
      <c r="AN5" s="7"/>
      <c r="AO5" s="8"/>
      <c r="AQ5" s="7"/>
      <c r="AR5" s="8"/>
      <c r="AT5" s="7"/>
      <c r="AU5" s="8"/>
      <c r="AW5" s="7"/>
      <c r="AX5" s="8"/>
      <c r="AZ5" s="7"/>
      <c r="BA5" s="8"/>
      <c r="BC5" s="7"/>
      <c r="BD5" s="8"/>
      <c r="BF5" s="7"/>
      <c r="BG5" s="8"/>
      <c r="BI5" s="7"/>
      <c r="BJ5" s="8"/>
      <c r="BL5" s="7"/>
      <c r="BM5" s="8"/>
      <c r="BO5" s="7"/>
      <c r="BP5" s="8"/>
      <c r="BR5" s="7"/>
      <c r="BS5" s="8"/>
      <c r="BU5" s="7"/>
      <c r="BV5" s="8"/>
      <c r="BX5" s="7"/>
      <c r="BY5" s="8"/>
      <c r="CA5" s="7"/>
      <c r="CB5" s="8"/>
      <c r="CD5" s="7"/>
      <c r="CE5" s="8"/>
      <c r="CG5" s="7"/>
      <c r="CH5" s="8"/>
      <c r="CJ5" s="7"/>
      <c r="CK5" s="8"/>
      <c r="CM5" s="7"/>
      <c r="CN5" s="8"/>
      <c r="CP5" s="7"/>
      <c r="CQ5" s="8"/>
      <c r="CS5" s="7"/>
      <c r="CT5" s="8"/>
      <c r="CV5" s="7"/>
      <c r="CW5" s="8"/>
      <c r="CY5" s="7"/>
      <c r="CZ5" s="8"/>
      <c r="DB5" s="7"/>
      <c r="DC5" s="8"/>
      <c r="DE5" s="7"/>
      <c r="DF5" s="8"/>
      <c r="DH5" s="7"/>
      <c r="DI5" s="8"/>
      <c r="DK5" s="7"/>
      <c r="DL5" s="8"/>
      <c r="DN5" s="7"/>
      <c r="DO5" s="8"/>
      <c r="DQ5" s="7"/>
      <c r="DR5" s="8"/>
      <c r="DT5" s="7"/>
      <c r="DU5" s="8"/>
      <c r="DW5" s="7"/>
      <c r="DX5" s="8"/>
      <c r="DZ5" s="7"/>
      <c r="EA5" s="8"/>
      <c r="EC5" s="7"/>
      <c r="ED5" s="8"/>
      <c r="EF5" s="7"/>
      <c r="EG5" s="8"/>
      <c r="EI5" s="7"/>
      <c r="EJ5" s="8"/>
    </row>
    <row r="6" spans="2:140" s="42" customFormat="1" ht="12" customHeight="1">
      <c r="B6" s="811"/>
      <c r="C6" s="463" t="s">
        <v>260</v>
      </c>
      <c r="D6" s="463">
        <v>2</v>
      </c>
      <c r="E6" s="471">
        <v>3</v>
      </c>
      <c r="G6" s="43"/>
      <c r="H6" s="44"/>
      <c r="J6" s="43"/>
      <c r="K6" s="44"/>
      <c r="M6" s="43"/>
      <c r="N6" s="44"/>
      <c r="P6" s="43"/>
      <c r="Q6" s="44"/>
      <c r="S6" s="43"/>
      <c r="T6" s="44"/>
      <c r="V6" s="43"/>
      <c r="W6" s="44"/>
      <c r="Y6" s="43"/>
      <c r="Z6" s="44"/>
      <c r="AB6" s="43"/>
      <c r="AC6" s="44"/>
      <c r="AE6" s="43"/>
      <c r="AF6" s="44"/>
      <c r="AH6" s="43"/>
      <c r="AI6" s="44"/>
      <c r="AK6" s="43"/>
      <c r="AL6" s="44"/>
      <c r="AN6" s="43"/>
      <c r="AO6" s="44"/>
      <c r="AQ6" s="43"/>
      <c r="AR6" s="44"/>
      <c r="AT6" s="43"/>
      <c r="AU6" s="44"/>
      <c r="AW6" s="43"/>
      <c r="AX6" s="44"/>
      <c r="AZ6" s="43"/>
      <c r="BA6" s="44"/>
      <c r="BC6" s="43"/>
      <c r="BD6" s="44"/>
      <c r="BF6" s="43"/>
      <c r="BG6" s="44"/>
      <c r="BI6" s="43"/>
      <c r="BJ6" s="44"/>
      <c r="BL6" s="43"/>
      <c r="BM6" s="44"/>
      <c r="BO6" s="43"/>
      <c r="BP6" s="44"/>
      <c r="BR6" s="43"/>
      <c r="BS6" s="44"/>
      <c r="BU6" s="43"/>
      <c r="BV6" s="44"/>
      <c r="BX6" s="43"/>
      <c r="BY6" s="44"/>
      <c r="CA6" s="43"/>
      <c r="CB6" s="44"/>
      <c r="CD6" s="43"/>
      <c r="CE6" s="44"/>
      <c r="CG6" s="43"/>
      <c r="CH6" s="44"/>
      <c r="CJ6" s="43"/>
      <c r="CK6" s="44"/>
      <c r="CM6" s="43"/>
      <c r="CN6" s="44"/>
      <c r="CP6" s="43"/>
      <c r="CQ6" s="44"/>
      <c r="CS6" s="43"/>
      <c r="CT6" s="44"/>
      <c r="CV6" s="43"/>
      <c r="CW6" s="44"/>
      <c r="CY6" s="43"/>
      <c r="CZ6" s="44"/>
      <c r="DB6" s="43"/>
      <c r="DC6" s="44"/>
      <c r="DE6" s="43"/>
      <c r="DF6" s="44"/>
      <c r="DH6" s="43"/>
      <c r="DI6" s="44"/>
      <c r="DK6" s="43"/>
      <c r="DL6" s="44"/>
      <c r="DN6" s="43"/>
      <c r="DO6" s="44"/>
      <c r="DQ6" s="43"/>
      <c r="DR6" s="44"/>
      <c r="DT6" s="43"/>
      <c r="DU6" s="44"/>
      <c r="DW6" s="43"/>
      <c r="DX6" s="44"/>
      <c r="DZ6" s="43"/>
      <c r="EA6" s="44"/>
      <c r="EC6" s="43"/>
      <c r="ED6" s="44"/>
      <c r="EF6" s="43"/>
      <c r="EG6" s="44"/>
      <c r="EI6" s="43"/>
      <c r="EJ6" s="44"/>
    </row>
    <row r="7" spans="2:140" s="42" customFormat="1" ht="9" customHeight="1">
      <c r="B7" s="469"/>
      <c r="C7" s="468"/>
      <c r="D7" s="468"/>
      <c r="E7" s="468"/>
      <c r="G7" s="43"/>
      <c r="H7" s="44"/>
      <c r="J7" s="43"/>
      <c r="K7" s="44"/>
      <c r="M7" s="43"/>
      <c r="N7" s="44"/>
      <c r="P7" s="43"/>
      <c r="Q7" s="44"/>
      <c r="S7" s="43"/>
      <c r="T7" s="44"/>
      <c r="V7" s="43"/>
      <c r="W7" s="44"/>
      <c r="Y7" s="43"/>
      <c r="Z7" s="44"/>
      <c r="AB7" s="43"/>
      <c r="AC7" s="44"/>
      <c r="AE7" s="43"/>
      <c r="AF7" s="44"/>
      <c r="AH7" s="43"/>
      <c r="AI7" s="44"/>
      <c r="AK7" s="43"/>
      <c r="AL7" s="44"/>
      <c r="AN7" s="43"/>
      <c r="AO7" s="44"/>
      <c r="AQ7" s="43"/>
      <c r="AR7" s="44"/>
      <c r="AT7" s="43"/>
      <c r="AU7" s="44"/>
      <c r="AW7" s="43"/>
      <c r="AX7" s="44"/>
      <c r="AZ7" s="43"/>
      <c r="BA7" s="44"/>
      <c r="BC7" s="43"/>
      <c r="BD7" s="44"/>
      <c r="BF7" s="43"/>
      <c r="BG7" s="44"/>
      <c r="BI7" s="43"/>
      <c r="BJ7" s="44"/>
      <c r="BL7" s="43"/>
      <c r="BM7" s="44"/>
      <c r="BO7" s="43"/>
      <c r="BP7" s="44"/>
      <c r="BR7" s="43"/>
      <c r="BS7" s="44"/>
      <c r="BU7" s="43"/>
      <c r="BV7" s="44"/>
      <c r="BX7" s="43"/>
      <c r="BY7" s="44"/>
      <c r="CA7" s="43"/>
      <c r="CB7" s="44"/>
      <c r="CD7" s="43"/>
      <c r="CE7" s="44"/>
      <c r="CG7" s="43"/>
      <c r="CH7" s="44"/>
      <c r="CJ7" s="43"/>
      <c r="CK7" s="44"/>
      <c r="CM7" s="43"/>
      <c r="CN7" s="44"/>
      <c r="CP7" s="43"/>
      <c r="CQ7" s="44"/>
      <c r="CS7" s="43"/>
      <c r="CT7" s="44"/>
      <c r="CV7" s="43"/>
      <c r="CW7" s="44"/>
      <c r="CY7" s="43"/>
      <c r="CZ7" s="44"/>
      <c r="DB7" s="43"/>
      <c r="DC7" s="44"/>
      <c r="DE7" s="43"/>
      <c r="DF7" s="44"/>
      <c r="DH7" s="43"/>
      <c r="DI7" s="44"/>
      <c r="DK7" s="43"/>
      <c r="DL7" s="44"/>
      <c r="DN7" s="43"/>
      <c r="DO7" s="44"/>
      <c r="DQ7" s="43"/>
      <c r="DR7" s="44"/>
      <c r="DT7" s="43"/>
      <c r="DU7" s="44"/>
      <c r="DW7" s="43"/>
      <c r="DX7" s="44"/>
      <c r="DZ7" s="43"/>
      <c r="EA7" s="44"/>
      <c r="EC7" s="43"/>
      <c r="ED7" s="44"/>
      <c r="EF7" s="43"/>
      <c r="EG7" s="44"/>
      <c r="EI7" s="43"/>
      <c r="EJ7" s="44"/>
    </row>
    <row r="8" spans="2:140" s="42" customFormat="1" ht="15" customHeight="1">
      <c r="B8" s="586" t="s">
        <v>573</v>
      </c>
      <c r="C8" s="78">
        <v>7.4669999999999996</v>
      </c>
      <c r="D8" s="78">
        <v>1.391</v>
      </c>
      <c r="E8" s="78">
        <v>6.0759999999999996</v>
      </c>
      <c r="G8" s="43"/>
      <c r="H8" s="44"/>
      <c r="J8" s="43"/>
      <c r="K8" s="44"/>
      <c r="M8" s="43"/>
      <c r="N8" s="44"/>
      <c r="P8" s="43"/>
      <c r="Q8" s="44"/>
      <c r="S8" s="43"/>
      <c r="T8" s="44"/>
      <c r="V8" s="43"/>
      <c r="W8" s="44"/>
      <c r="Y8" s="43"/>
      <c r="Z8" s="44"/>
      <c r="AB8" s="43"/>
      <c r="AC8" s="44"/>
      <c r="AE8" s="43"/>
      <c r="AF8" s="44"/>
      <c r="AH8" s="43"/>
      <c r="AI8" s="44"/>
      <c r="AK8" s="43"/>
      <c r="AL8" s="44"/>
      <c r="AN8" s="43"/>
      <c r="AO8" s="44"/>
      <c r="AQ8" s="43"/>
      <c r="AR8" s="44"/>
      <c r="AT8" s="43"/>
      <c r="AU8" s="44"/>
      <c r="AW8" s="43"/>
      <c r="AX8" s="44"/>
      <c r="AZ8" s="43"/>
      <c r="BA8" s="44"/>
      <c r="BC8" s="43"/>
      <c r="BD8" s="44"/>
      <c r="BF8" s="43"/>
      <c r="BG8" s="44"/>
      <c r="BI8" s="43"/>
      <c r="BJ8" s="44"/>
      <c r="BL8" s="43"/>
      <c r="BM8" s="44"/>
      <c r="BO8" s="43"/>
      <c r="BP8" s="44"/>
      <c r="BR8" s="43"/>
      <c r="BS8" s="44"/>
      <c r="BU8" s="43"/>
      <c r="BV8" s="44"/>
      <c r="BX8" s="43"/>
      <c r="BY8" s="44"/>
      <c r="CA8" s="43"/>
      <c r="CB8" s="44"/>
      <c r="CD8" s="43"/>
      <c r="CE8" s="44"/>
      <c r="CG8" s="43"/>
      <c r="CH8" s="44"/>
      <c r="CJ8" s="43"/>
      <c r="CK8" s="44"/>
      <c r="CM8" s="43"/>
      <c r="CN8" s="44"/>
      <c r="CP8" s="43"/>
      <c r="CQ8" s="44"/>
      <c r="CS8" s="43"/>
      <c r="CT8" s="44"/>
      <c r="CV8" s="43"/>
      <c r="CW8" s="44"/>
      <c r="CY8" s="43"/>
      <c r="CZ8" s="44"/>
      <c r="DB8" s="43"/>
      <c r="DC8" s="44"/>
      <c r="DE8" s="43"/>
      <c r="DF8" s="44"/>
      <c r="DH8" s="43"/>
      <c r="DI8" s="44"/>
      <c r="DK8" s="43"/>
      <c r="DL8" s="44"/>
      <c r="DN8" s="43"/>
      <c r="DO8" s="44"/>
      <c r="DQ8" s="43"/>
      <c r="DR8" s="44"/>
      <c r="DT8" s="43"/>
      <c r="DU8" s="44"/>
      <c r="DW8" s="43"/>
      <c r="DX8" s="44"/>
      <c r="DZ8" s="43"/>
      <c r="EA8" s="44"/>
      <c r="EC8" s="43"/>
      <c r="ED8" s="44"/>
      <c r="EF8" s="43"/>
      <c r="EG8" s="44"/>
      <c r="EI8" s="43"/>
      <c r="EJ8" s="44"/>
    </row>
    <row r="9" spans="2:140" s="42" customFormat="1" ht="15" customHeight="1">
      <c r="B9" s="542">
        <v>2018</v>
      </c>
      <c r="C9" s="78">
        <v>7.6639999999999997</v>
      </c>
      <c r="D9" s="78">
        <v>1.37</v>
      </c>
      <c r="E9" s="78">
        <v>6.2939999999999996</v>
      </c>
      <c r="G9" s="43"/>
      <c r="H9" s="44"/>
      <c r="J9" s="43"/>
      <c r="K9" s="44"/>
      <c r="M9" s="43"/>
      <c r="N9" s="44"/>
      <c r="P9" s="43"/>
      <c r="Q9" s="44"/>
      <c r="S9" s="43"/>
      <c r="T9" s="44"/>
      <c r="V9" s="43"/>
      <c r="W9" s="44"/>
      <c r="Y9" s="43"/>
      <c r="Z9" s="44"/>
      <c r="AB9" s="43"/>
      <c r="AC9" s="44"/>
      <c r="AE9" s="43"/>
      <c r="AF9" s="44"/>
      <c r="AH9" s="43"/>
      <c r="AI9" s="44"/>
      <c r="AK9" s="43"/>
      <c r="AL9" s="44"/>
      <c r="AN9" s="43"/>
      <c r="AO9" s="44"/>
      <c r="AQ9" s="43"/>
      <c r="AR9" s="44"/>
      <c r="AT9" s="43"/>
      <c r="AU9" s="44"/>
      <c r="AW9" s="43"/>
      <c r="AX9" s="44"/>
      <c r="AZ9" s="43"/>
      <c r="BA9" s="44"/>
      <c r="BC9" s="43"/>
      <c r="BD9" s="44"/>
      <c r="BF9" s="43"/>
      <c r="BG9" s="44"/>
      <c r="BI9" s="43"/>
      <c r="BJ9" s="44"/>
      <c r="BL9" s="43"/>
      <c r="BM9" s="44"/>
      <c r="BO9" s="43"/>
      <c r="BP9" s="44"/>
      <c r="BR9" s="43"/>
      <c r="BS9" s="44"/>
      <c r="BU9" s="43"/>
      <c r="BV9" s="44"/>
      <c r="BX9" s="43"/>
      <c r="BY9" s="44"/>
      <c r="CA9" s="43"/>
      <c r="CB9" s="44"/>
      <c r="CD9" s="43"/>
      <c r="CE9" s="44"/>
      <c r="CG9" s="43"/>
      <c r="CH9" s="44"/>
      <c r="CJ9" s="43"/>
      <c r="CK9" s="44"/>
      <c r="CM9" s="43"/>
      <c r="CN9" s="44"/>
      <c r="CP9" s="43"/>
      <c r="CQ9" s="44"/>
      <c r="CS9" s="43"/>
      <c r="CT9" s="44"/>
      <c r="CV9" s="43"/>
      <c r="CW9" s="44"/>
      <c r="CY9" s="43"/>
      <c r="CZ9" s="44"/>
      <c r="DB9" s="43"/>
      <c r="DC9" s="44"/>
      <c r="DE9" s="43"/>
      <c r="DF9" s="44"/>
      <c r="DH9" s="43"/>
      <c r="DI9" s="44"/>
      <c r="DK9" s="43"/>
      <c r="DL9" s="44"/>
      <c r="DN9" s="43"/>
      <c r="DO9" s="44"/>
      <c r="DQ9" s="43"/>
      <c r="DR9" s="44"/>
      <c r="DT9" s="43"/>
      <c r="DU9" s="44"/>
      <c r="DW9" s="43"/>
      <c r="DX9" s="44"/>
      <c r="DZ9" s="43"/>
      <c r="EA9" s="44"/>
      <c r="EC9" s="43"/>
      <c r="ED9" s="44"/>
      <c r="EF9" s="43"/>
      <c r="EG9" s="44"/>
      <c r="EI9" s="43"/>
      <c r="EJ9" s="44"/>
    </row>
    <row r="10" spans="2:140" s="41" customFormat="1" ht="15" customHeight="1">
      <c r="B10" s="49">
        <v>2017</v>
      </c>
      <c r="C10" s="77">
        <v>7.7809999999999997</v>
      </c>
      <c r="D10" s="77">
        <v>1.377</v>
      </c>
      <c r="E10" s="77">
        <v>6.4050000000000002</v>
      </c>
      <c r="F10" s="45"/>
      <c r="G10" s="46"/>
      <c r="H10" s="47"/>
      <c r="I10" s="47"/>
    </row>
    <row r="11" spans="2:140" s="41" customFormat="1" ht="15" customHeight="1">
      <c r="B11" s="49">
        <v>2016</v>
      </c>
      <c r="C11" s="77">
        <v>8.3049999999999997</v>
      </c>
      <c r="D11" s="77">
        <v>1.3220000000000001</v>
      </c>
      <c r="E11" s="77">
        <v>6.9829999999999997</v>
      </c>
      <c r="F11" s="45"/>
      <c r="G11" s="46"/>
      <c r="H11" s="47"/>
      <c r="I11" s="47"/>
    </row>
    <row r="12" spans="2:140" s="41" customFormat="1" ht="15" customHeight="1">
      <c r="B12" s="49">
        <v>2015</v>
      </c>
      <c r="C12" s="77">
        <v>9.032</v>
      </c>
      <c r="D12" s="77">
        <v>1.3779999999999999</v>
      </c>
      <c r="E12" s="77">
        <v>7.6539999999999999</v>
      </c>
      <c r="F12" s="45"/>
      <c r="G12" s="46"/>
      <c r="H12" s="47"/>
      <c r="I12" s="47"/>
    </row>
    <row r="13" spans="2:140" s="41" customFormat="1" ht="15" customHeight="1">
      <c r="B13" s="49">
        <v>2014</v>
      </c>
      <c r="C13" s="77">
        <v>9.7420000000000009</v>
      </c>
      <c r="D13" s="77">
        <v>1.452</v>
      </c>
      <c r="E13" s="77">
        <v>8.2899999999999991</v>
      </c>
      <c r="F13" s="45"/>
      <c r="G13" s="46"/>
      <c r="H13" s="47"/>
      <c r="I13" s="47"/>
    </row>
    <row r="14" spans="2:140" s="41" customFormat="1" ht="15" customHeight="1">
      <c r="B14" s="49">
        <v>2013</v>
      </c>
      <c r="C14" s="77">
        <v>10.875999999999999</v>
      </c>
      <c r="D14" s="77">
        <v>1.5389999999999999</v>
      </c>
      <c r="E14" s="77">
        <v>9.3369999999999997</v>
      </c>
      <c r="F14" s="45"/>
      <c r="G14" s="46"/>
      <c r="H14" s="47"/>
      <c r="I14" s="47"/>
    </row>
    <row r="15" spans="2:140" s="41" customFormat="1" ht="15" customHeight="1">
      <c r="B15" s="49">
        <v>2012</v>
      </c>
      <c r="C15" s="77">
        <v>11.513999999999999</v>
      </c>
      <c r="D15" s="77">
        <v>1.5960000000000001</v>
      </c>
      <c r="E15" s="77">
        <v>9.9179999999999993</v>
      </c>
      <c r="F15" s="45"/>
      <c r="G15" s="47"/>
      <c r="H15" s="47"/>
      <c r="I15" s="47"/>
    </row>
    <row r="16" spans="2:140" s="41" customFormat="1" ht="15" customHeight="1">
      <c r="B16" s="49">
        <v>2011</v>
      </c>
      <c r="C16" s="77">
        <v>11.63</v>
      </c>
      <c r="D16" s="77">
        <v>1.643</v>
      </c>
      <c r="E16" s="77">
        <v>9.9870000000000001</v>
      </c>
      <c r="F16" s="45"/>
      <c r="G16" s="48"/>
      <c r="H16" s="48"/>
      <c r="I16" s="48"/>
    </row>
    <row r="17" spans="2:13" s="41" customFormat="1" ht="15" customHeight="1">
      <c r="B17" s="49">
        <v>2010</v>
      </c>
      <c r="C17" s="77">
        <v>11.962</v>
      </c>
      <c r="D17" s="77">
        <v>1.821</v>
      </c>
      <c r="E17" s="77">
        <v>10.141</v>
      </c>
      <c r="F17" s="45"/>
      <c r="G17" s="47"/>
      <c r="H17" s="47"/>
      <c r="I17" s="47"/>
    </row>
    <row r="18" spans="2:13" s="41" customFormat="1" ht="15" customHeight="1">
      <c r="B18" s="49">
        <v>2009</v>
      </c>
      <c r="C18" s="77">
        <v>13.121</v>
      </c>
      <c r="D18" s="77">
        <v>1.909</v>
      </c>
      <c r="E18" s="77">
        <v>11.212</v>
      </c>
      <c r="F18" s="45"/>
      <c r="G18" s="47"/>
      <c r="H18" s="47"/>
      <c r="I18" s="47"/>
    </row>
    <row r="19" spans="2:13" s="41" customFormat="1" ht="15" customHeight="1">
      <c r="B19" s="49">
        <v>2008</v>
      </c>
      <c r="C19" s="77">
        <v>11.247999999999999</v>
      </c>
      <c r="D19" s="77">
        <v>1.7090000000000001</v>
      </c>
      <c r="E19" s="77">
        <v>9.5389999999999997</v>
      </c>
      <c r="F19" s="45"/>
      <c r="G19" s="47"/>
      <c r="H19" s="47"/>
      <c r="I19" s="47"/>
    </row>
    <row r="20" spans="2:13" s="41" customFormat="1" ht="15" customHeight="1">
      <c r="B20" s="49">
        <v>2007</v>
      </c>
      <c r="C20" s="77">
        <v>9.25</v>
      </c>
      <c r="D20" s="77">
        <v>1.4179999999999999</v>
      </c>
      <c r="E20" s="77">
        <v>7.8319999999999999</v>
      </c>
      <c r="F20" s="45"/>
    </row>
    <row r="21" spans="2:13" s="41" customFormat="1" ht="15" customHeight="1">
      <c r="B21" s="49">
        <v>2006</v>
      </c>
      <c r="C21" s="77">
        <v>9.7219999999999995</v>
      </c>
      <c r="D21" s="77">
        <v>1.468</v>
      </c>
      <c r="E21" s="77">
        <v>8.2530000000000001</v>
      </c>
      <c r="F21" s="45"/>
    </row>
    <row r="22" spans="2:13" s="41" customFormat="1" ht="15" customHeight="1">
      <c r="B22" s="49">
        <v>2005</v>
      </c>
      <c r="C22" s="77">
        <v>10.236000000000001</v>
      </c>
      <c r="D22" s="77">
        <v>1.466</v>
      </c>
      <c r="E22" s="77">
        <v>8.77</v>
      </c>
      <c r="F22" s="45"/>
    </row>
    <row r="23" spans="2:13" s="41" customFormat="1" ht="15" customHeight="1">
      <c r="B23" s="49">
        <v>2004</v>
      </c>
      <c r="C23" s="77">
        <v>10.3</v>
      </c>
      <c r="D23" s="77">
        <v>1.355</v>
      </c>
      <c r="E23" s="77">
        <v>8.9450000000000003</v>
      </c>
      <c r="F23" s="45"/>
    </row>
    <row r="24" spans="2:13" s="41" customFormat="1" ht="15" customHeight="1">
      <c r="B24" s="51">
        <v>2003</v>
      </c>
      <c r="C24" s="78">
        <v>10.77</v>
      </c>
      <c r="D24" s="78">
        <v>1.252</v>
      </c>
      <c r="E24" s="78">
        <v>9.5180000000000007</v>
      </c>
      <c r="F24" s="45"/>
    </row>
    <row r="25" spans="2:13" s="41" customFormat="1" ht="15" customHeight="1">
      <c r="B25" s="51">
        <v>2002</v>
      </c>
      <c r="C25" s="78">
        <v>10.662000000000001</v>
      </c>
      <c r="D25" s="78">
        <v>1.333</v>
      </c>
      <c r="E25" s="78">
        <v>9.3290000000000006</v>
      </c>
      <c r="F25" s="45"/>
    </row>
    <row r="26" spans="2:13" s="41" customFormat="1" ht="15" customHeight="1">
      <c r="B26" s="51">
        <v>2001</v>
      </c>
      <c r="C26" s="78">
        <v>11.000999999999999</v>
      </c>
      <c r="D26" s="78">
        <v>1.518</v>
      </c>
      <c r="E26" s="78">
        <v>9.4830000000000005</v>
      </c>
      <c r="F26" s="45"/>
    </row>
    <row r="27" spans="2:13" s="18" customFormat="1" ht="15" customHeight="1">
      <c r="B27" s="51">
        <v>2000</v>
      </c>
      <c r="C27" s="78">
        <v>10.782</v>
      </c>
      <c r="D27" s="78">
        <v>1.603</v>
      </c>
      <c r="E27" s="78">
        <v>9.1790000000000003</v>
      </c>
      <c r="F27" s="45"/>
    </row>
    <row r="28" spans="2:13" s="18" customFormat="1" ht="15" customHeight="1">
      <c r="B28" s="51">
        <v>1999</v>
      </c>
      <c r="C28" s="78">
        <v>10.307</v>
      </c>
      <c r="D28" s="78">
        <v>1.778</v>
      </c>
      <c r="E28" s="78">
        <v>8.5289999999999999</v>
      </c>
      <c r="F28" s="45"/>
    </row>
    <row r="29" spans="2:13" s="18" customFormat="1" ht="15" customHeight="1">
      <c r="B29" s="336">
        <v>1998</v>
      </c>
      <c r="C29" s="78">
        <v>11.734</v>
      </c>
      <c r="D29" s="78">
        <v>2.2149999999999999</v>
      </c>
      <c r="E29" s="78">
        <v>9.5190000000000001</v>
      </c>
      <c r="F29" s="45"/>
    </row>
    <row r="30" spans="2:13" ht="14.25" customHeight="1">
      <c r="B30" s="360">
        <v>1997</v>
      </c>
      <c r="C30" s="78">
        <v>13.35</v>
      </c>
      <c r="D30" s="78">
        <v>2.7280000000000002</v>
      </c>
      <c r="E30" s="78">
        <v>10.622</v>
      </c>
      <c r="F30" s="29"/>
      <c r="G30" s="3"/>
      <c r="H30" s="6"/>
      <c r="I30" s="6"/>
      <c r="J30" s="6"/>
      <c r="K30" s="3"/>
      <c r="L30" s="6"/>
      <c r="M30" s="6"/>
    </row>
    <row r="31" spans="2:13" ht="14.25" customHeight="1">
      <c r="B31" s="533">
        <v>1996</v>
      </c>
      <c r="C31" s="78">
        <v>14.273999999999999</v>
      </c>
      <c r="D31" s="78">
        <v>2.774</v>
      </c>
      <c r="E31" s="78">
        <v>11.5</v>
      </c>
      <c r="F31" s="29"/>
      <c r="G31" s="3"/>
      <c r="H31" s="6"/>
      <c r="I31" s="6"/>
      <c r="J31" s="6"/>
      <c r="K31" s="3"/>
      <c r="L31" s="6"/>
      <c r="M31" s="6"/>
    </row>
    <row r="32" spans="2:13" ht="14.25" customHeight="1">
      <c r="B32" s="517">
        <v>1995</v>
      </c>
      <c r="C32" s="78">
        <v>14.811999999999999</v>
      </c>
      <c r="D32" s="78">
        <v>2.98</v>
      </c>
      <c r="E32" s="78">
        <v>11.832000000000001</v>
      </c>
      <c r="F32" s="29"/>
      <c r="G32" s="3"/>
      <c r="H32" s="6"/>
      <c r="I32" s="6"/>
      <c r="J32" s="6"/>
      <c r="K32" s="3"/>
      <c r="L32" s="6"/>
      <c r="M32" s="6"/>
    </row>
    <row r="33" spans="2:13" ht="9" customHeight="1">
      <c r="B33" s="360"/>
      <c r="C33" s="52"/>
      <c r="D33" s="52"/>
      <c r="E33" s="52"/>
      <c r="F33" s="29"/>
      <c r="G33" s="3"/>
      <c r="H33" s="6"/>
      <c r="I33" s="6"/>
      <c r="J33" s="6"/>
      <c r="K33" s="3"/>
      <c r="L33" s="6"/>
      <c r="M33" s="6"/>
    </row>
    <row r="34" spans="2:13" ht="3" customHeight="1">
      <c r="B34" s="472"/>
      <c r="C34" s="467"/>
      <c r="D34" s="467"/>
      <c r="E34" s="467"/>
      <c r="F34" s="29"/>
      <c r="G34" s="3"/>
      <c r="H34" s="6"/>
      <c r="I34" s="6"/>
      <c r="J34" s="6"/>
      <c r="K34" s="3"/>
      <c r="L34" s="6"/>
      <c r="M34" s="6"/>
    </row>
    <row r="35" spans="2:13" ht="9" customHeight="1">
      <c r="B35" s="29"/>
      <c r="C35" s="29"/>
      <c r="D35" s="29"/>
      <c r="E35" s="29"/>
      <c r="F35" s="29"/>
      <c r="G35" s="3"/>
      <c r="H35" s="6"/>
      <c r="I35" s="6"/>
      <c r="J35" s="6"/>
      <c r="K35" s="3"/>
      <c r="L35" s="6"/>
      <c r="M35" s="6"/>
    </row>
    <row r="36" spans="2:13" ht="12.75" customHeight="1">
      <c r="B36" s="686" t="s">
        <v>585</v>
      </c>
      <c r="C36" s="686"/>
      <c r="D36" s="686"/>
      <c r="E36" s="686"/>
      <c r="F36" s="6"/>
      <c r="G36" s="3"/>
      <c r="H36" s="6"/>
      <c r="I36" s="6"/>
      <c r="J36" s="6"/>
      <c r="K36" s="3"/>
      <c r="L36" s="6"/>
      <c r="M36" s="6"/>
    </row>
    <row r="37" spans="2:13" ht="12.75" customHeight="1">
      <c r="B37" s="6"/>
      <c r="C37" s="3"/>
      <c r="D37" s="3"/>
      <c r="E37" s="6"/>
      <c r="F37" s="6"/>
      <c r="G37" s="3"/>
      <c r="H37" s="6"/>
      <c r="I37" s="6"/>
      <c r="J37" s="6"/>
      <c r="K37" s="3"/>
      <c r="L37" s="6"/>
      <c r="M37" s="6"/>
    </row>
    <row r="38" spans="2:13" ht="12.75" customHeight="1">
      <c r="B38" s="6"/>
      <c r="C38" s="3"/>
      <c r="D38" s="3"/>
      <c r="E38" s="6"/>
      <c r="F38" s="6"/>
      <c r="G38" s="3"/>
      <c r="H38" s="6"/>
      <c r="I38" s="6"/>
      <c r="J38" s="6"/>
      <c r="K38" s="3"/>
      <c r="L38" s="6"/>
      <c r="M38" s="6"/>
    </row>
    <row r="39" spans="2:13" ht="12.75" customHeight="1">
      <c r="B39" s="6"/>
      <c r="C39" s="3"/>
      <c r="D39" s="3"/>
      <c r="E39" s="6"/>
      <c r="F39" s="6"/>
      <c r="G39" s="3"/>
      <c r="H39" s="6"/>
      <c r="I39" s="6"/>
      <c r="J39" s="6"/>
      <c r="K39" s="3"/>
      <c r="L39" s="6"/>
      <c r="M39" s="6"/>
    </row>
    <row r="40" spans="2:13" ht="12.75" customHeight="1">
      <c r="B40" s="6"/>
      <c r="C40" s="3"/>
      <c r="D40" s="3"/>
      <c r="E40" s="6"/>
      <c r="F40" s="6"/>
      <c r="G40" s="3"/>
      <c r="H40" s="6"/>
      <c r="I40" s="6"/>
      <c r="J40" s="6"/>
      <c r="K40" s="3"/>
      <c r="L40" s="6"/>
      <c r="M40" s="6"/>
    </row>
    <row r="41" spans="2:13" ht="12.75" customHeight="1">
      <c r="B41" s="6"/>
      <c r="C41" s="3"/>
      <c r="D41" s="3"/>
      <c r="E41" s="6"/>
      <c r="F41" s="6"/>
      <c r="G41" s="3"/>
      <c r="H41" s="6"/>
      <c r="I41" s="6"/>
      <c r="J41" s="6"/>
      <c r="K41" s="3"/>
      <c r="L41" s="6"/>
      <c r="M41" s="6"/>
    </row>
    <row r="42" spans="2:13" ht="12.75" customHeight="1">
      <c r="B42" s="6"/>
      <c r="C42" s="3"/>
      <c r="D42" s="3"/>
      <c r="E42" s="6"/>
      <c r="F42" s="6"/>
      <c r="G42" s="3"/>
      <c r="H42" s="6"/>
      <c r="I42" s="6"/>
      <c r="J42" s="6"/>
      <c r="K42" s="3"/>
      <c r="L42" s="6"/>
      <c r="M42" s="6"/>
    </row>
    <row r="43" spans="2:13" ht="12.75" customHeight="1">
      <c r="B43" s="6"/>
      <c r="C43" s="3"/>
      <c r="D43" s="3"/>
      <c r="E43" s="6"/>
      <c r="F43" s="6"/>
      <c r="G43" s="3"/>
      <c r="K43" s="3"/>
    </row>
    <row r="44" spans="2:13" ht="12.75" customHeight="1">
      <c r="C44" s="3"/>
      <c r="D44" s="3"/>
      <c r="G44" s="3"/>
      <c r="K44" s="3"/>
    </row>
    <row r="45" spans="2:13" ht="12.75" customHeight="1">
      <c r="C45" s="3"/>
      <c r="D45" s="3"/>
      <c r="G45" s="3"/>
      <c r="K45" s="3"/>
    </row>
    <row r="46" spans="2:13" ht="12.75" customHeight="1">
      <c r="C46" s="3"/>
      <c r="D46" s="3"/>
      <c r="G46" s="3"/>
      <c r="K46" s="3"/>
    </row>
    <row r="47" spans="2:13" ht="12.75" customHeight="1">
      <c r="C47" s="3"/>
      <c r="D47" s="3"/>
      <c r="G47" s="3"/>
      <c r="K47" s="3"/>
    </row>
    <row r="48" spans="2:13" ht="12.75" customHeight="1">
      <c r="C48" s="3"/>
      <c r="D48" s="3"/>
      <c r="G48" s="3"/>
      <c r="K48" s="3"/>
    </row>
    <row r="49" spans="3:11" ht="12.75" customHeight="1">
      <c r="C49" s="3"/>
      <c r="D49" s="3"/>
      <c r="G49" s="3"/>
      <c r="K49" s="3"/>
    </row>
    <row r="50" spans="3:11" ht="12.75" customHeight="1">
      <c r="C50" s="3"/>
      <c r="D50" s="3"/>
      <c r="G50" s="3"/>
      <c r="K50" s="3"/>
    </row>
    <row r="51" spans="3:11" ht="12.75" customHeight="1">
      <c r="C51" s="3"/>
      <c r="D51" s="3"/>
      <c r="G51" s="3"/>
      <c r="K51" s="3"/>
    </row>
    <row r="52" spans="3:11" ht="12.75" customHeight="1">
      <c r="C52" s="3"/>
      <c r="D52" s="3"/>
      <c r="G52" s="3"/>
      <c r="K52" s="3"/>
    </row>
    <row r="53" spans="3:11" ht="12.75" customHeight="1">
      <c r="C53" s="3"/>
      <c r="D53" s="3"/>
      <c r="G53" s="3"/>
      <c r="K53" s="3"/>
    </row>
    <row r="54" spans="3:11" ht="12.75" customHeight="1">
      <c r="C54" s="3"/>
      <c r="D54" s="3"/>
      <c r="G54" s="3"/>
      <c r="K54" s="3"/>
    </row>
    <row r="55" spans="3:11" ht="21" customHeight="1">
      <c r="C55" s="3"/>
      <c r="D55" s="3"/>
      <c r="G55" s="3"/>
      <c r="K55" s="3"/>
    </row>
    <row r="56" spans="3:11" ht="21" customHeight="1">
      <c r="C56" s="3"/>
      <c r="D56" s="3"/>
      <c r="G56" s="3"/>
      <c r="K56" s="3"/>
    </row>
    <row r="57" spans="3:11" ht="21" customHeight="1">
      <c r="C57" s="3"/>
      <c r="D57" s="3"/>
      <c r="G57" s="3"/>
      <c r="K57" s="3"/>
    </row>
    <row r="58" spans="3:11" ht="21" customHeight="1">
      <c r="C58" s="3"/>
      <c r="D58" s="3"/>
      <c r="G58" s="3"/>
      <c r="K58" s="3"/>
    </row>
    <row r="59" spans="3:11" ht="21" customHeight="1">
      <c r="C59" s="3"/>
      <c r="D59" s="3"/>
      <c r="G59" s="3"/>
      <c r="K59" s="3"/>
    </row>
    <row r="60" spans="3:11" ht="21" customHeight="1">
      <c r="G60" s="3"/>
      <c r="K60" s="3"/>
    </row>
  </sheetData>
  <mergeCells count="5">
    <mergeCell ref="B4:B6"/>
    <mergeCell ref="C4:E4"/>
    <mergeCell ref="B1:E1"/>
    <mergeCell ref="B2:E2"/>
    <mergeCell ref="B36:E36"/>
  </mergeCells>
  <phoneticPr fontId="6" type="noConversion"/>
  <conditionalFormatting sqref="G25:I26">
    <cfRule type="cellIs" dxfId="2" priority="1" stopIfTrue="1" operator="between">
      <formula>-1</formula>
      <formula>1</formula>
    </cfRule>
    <cfRule type="cellIs" dxfId="1" priority="2" stopIfTrue="1" operator="notBetween">
      <formula>-1</formula>
      <formula>1</formula>
    </cfRule>
  </conditionalFormatting>
  <conditionalFormatting sqref="F10:F29">
    <cfRule type="cellIs" dxfId="0" priority="3" stopIfTrue="1" operator="notBetween">
      <formula>-1</formula>
      <formula>1</formula>
    </cfRule>
  </conditionalFormatting>
  <hyperlinks>
    <hyperlink ref="G2" location="Indice!A1" tooltip="(voltar ao índice)" display="Indice!A1" xr:uid="{00000000-0004-0000-20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lha31">
    <pageSetUpPr fitToPage="1"/>
  </sheetPr>
  <dimension ref="B1:K42"/>
  <sheetViews>
    <sheetView showGridLines="0" zoomScaleNormal="100" workbookViewId="0">
      <pane xSplit="4" ySplit="5" topLeftCell="E6" activePane="bottomRight" state="frozen"/>
      <selection activeCell="E37" sqref="E37"/>
      <selection pane="topRight" activeCell="E37" sqref="E37"/>
      <selection pane="bottomLeft" activeCell="E37" sqref="E37"/>
      <selection pane="bottomRight" activeCell="J2" sqref="J2"/>
    </sheetView>
  </sheetViews>
  <sheetFormatPr defaultRowHeight="21" customHeight="1"/>
  <cols>
    <col min="1" max="1" width="6.7109375" style="39" customWidth="1"/>
    <col min="2" max="2" width="20.140625" style="39" customWidth="1"/>
    <col min="3" max="3" width="12" style="39" customWidth="1"/>
    <col min="4" max="4" width="12" style="23" customWidth="1"/>
    <col min="5" max="5" width="12" style="39" customWidth="1"/>
    <col min="6" max="8" width="9.140625" style="39"/>
    <col min="9" max="9" width="6.5703125" style="39" customWidth="1"/>
    <col min="10" max="10" width="14.5703125" style="39" bestFit="1" customWidth="1"/>
    <col min="11" max="16384" width="9.140625" style="39"/>
  </cols>
  <sheetData>
    <row r="1" spans="2:11" ht="21" customHeight="1">
      <c r="B1" s="721" t="s">
        <v>556</v>
      </c>
      <c r="C1" s="721"/>
      <c r="D1" s="721"/>
      <c r="E1" s="721"/>
      <c r="F1" s="721"/>
      <c r="G1" s="721"/>
      <c r="H1" s="721"/>
    </row>
    <row r="2" spans="2:11" ht="21" customHeight="1">
      <c r="B2" s="129"/>
      <c r="C2" s="129"/>
      <c r="D2" s="129"/>
      <c r="J2" s="531" t="s">
        <v>412</v>
      </c>
    </row>
    <row r="3" spans="2:11" ht="13.5" customHeight="1">
      <c r="B3" s="13" t="s">
        <v>232</v>
      </c>
      <c r="C3" s="129"/>
      <c r="D3" s="129"/>
    </row>
    <row r="4" spans="2:11" ht="18" customHeight="1">
      <c r="B4" s="702" t="s">
        <v>220</v>
      </c>
      <c r="C4" s="724"/>
      <c r="D4" s="724"/>
      <c r="E4" s="706" t="s">
        <v>224</v>
      </c>
      <c r="F4" s="706"/>
      <c r="G4" s="706"/>
      <c r="H4" s="710"/>
    </row>
    <row r="5" spans="2:11" ht="18" customHeight="1">
      <c r="B5" s="703"/>
      <c r="C5" s="726"/>
      <c r="D5" s="726"/>
      <c r="E5" s="708">
        <v>2019</v>
      </c>
      <c r="F5" s="708"/>
      <c r="G5" s="708">
        <v>2020</v>
      </c>
      <c r="H5" s="713"/>
    </row>
    <row r="6" spans="2:11" ht="18" customHeight="1">
      <c r="B6" s="813" t="s">
        <v>558</v>
      </c>
      <c r="C6" s="813"/>
      <c r="D6" s="813"/>
      <c r="E6" s="367"/>
      <c r="F6" s="367"/>
      <c r="G6" s="367"/>
      <c r="H6" s="367"/>
    </row>
    <row r="7" spans="2:11" ht="18" customHeight="1">
      <c r="B7" s="528" t="s">
        <v>559</v>
      </c>
      <c r="C7" s="387"/>
      <c r="D7" s="387"/>
      <c r="E7" s="529"/>
      <c r="F7" s="529">
        <v>2260</v>
      </c>
      <c r="H7" s="639">
        <v>1216</v>
      </c>
    </row>
    <row r="8" spans="2:11" ht="18" customHeight="1">
      <c r="B8" s="528" t="s">
        <v>560</v>
      </c>
      <c r="C8" s="387"/>
      <c r="D8" s="387"/>
      <c r="E8" s="529"/>
      <c r="F8" s="529">
        <v>2768</v>
      </c>
      <c r="H8" s="639">
        <v>2727</v>
      </c>
    </row>
    <row r="9" spans="2:11" ht="18" customHeight="1">
      <c r="B9" s="94" t="s">
        <v>222</v>
      </c>
      <c r="C9" s="61"/>
      <c r="D9" s="61"/>
      <c r="E9" s="354"/>
      <c r="F9" s="354"/>
      <c r="J9" s="812"/>
      <c r="K9" s="812"/>
    </row>
    <row r="10" spans="2:11" ht="18" customHeight="1">
      <c r="B10" s="565" t="s">
        <v>21</v>
      </c>
      <c r="C10" s="61"/>
      <c r="D10" s="61"/>
      <c r="E10" s="568"/>
      <c r="F10" s="568">
        <v>4.4000000000000004</v>
      </c>
      <c r="H10" s="181">
        <v>3.641</v>
      </c>
      <c r="J10" s="563"/>
      <c r="K10" s="563"/>
    </row>
    <row r="11" spans="2:11" ht="18" customHeight="1">
      <c r="B11" s="565" t="s">
        <v>20</v>
      </c>
      <c r="C11" s="61"/>
      <c r="D11" s="61"/>
      <c r="E11" s="567"/>
      <c r="F11" s="566">
        <v>14.2</v>
      </c>
      <c r="H11" s="181">
        <v>5.444</v>
      </c>
      <c r="J11" s="563"/>
      <c r="K11" s="563"/>
    </row>
    <row r="12" spans="2:11" ht="18" customHeight="1">
      <c r="B12" s="126" t="s">
        <v>221</v>
      </c>
      <c r="C12" s="61"/>
      <c r="D12" s="174"/>
      <c r="E12" s="812">
        <v>18331.705999999998</v>
      </c>
      <c r="F12" s="812"/>
      <c r="H12" s="659">
        <v>18060.376</v>
      </c>
      <c r="J12" s="812"/>
      <c r="K12" s="812"/>
    </row>
    <row r="13" spans="2:11" ht="9" customHeight="1">
      <c r="B13" s="126"/>
      <c r="C13" s="61"/>
      <c r="D13" s="174"/>
      <c r="E13" s="361"/>
      <c r="F13" s="361"/>
      <c r="G13" s="361"/>
      <c r="H13" s="361"/>
    </row>
    <row r="14" spans="2:11" ht="3" customHeight="1">
      <c r="B14" s="405"/>
      <c r="C14" s="365"/>
      <c r="D14" s="422"/>
      <c r="E14" s="487"/>
      <c r="F14" s="487"/>
      <c r="G14" s="487"/>
      <c r="H14" s="487"/>
    </row>
    <row r="15" spans="2:11" ht="9" customHeight="1">
      <c r="B15" s="126"/>
      <c r="C15" s="61"/>
      <c r="D15" s="174"/>
      <c r="E15" s="361"/>
      <c r="F15" s="361"/>
      <c r="G15" s="361"/>
      <c r="H15" s="361"/>
    </row>
    <row r="16" spans="2:11" ht="12.75" customHeight="1">
      <c r="B16" s="686" t="s">
        <v>510</v>
      </c>
      <c r="C16" s="686"/>
      <c r="D16" s="686"/>
      <c r="E16" s="686"/>
      <c r="F16" s="686"/>
      <c r="G16" s="686"/>
      <c r="H16" s="686"/>
    </row>
    <row r="17" spans="9:9" ht="12.75" customHeight="1"/>
    <row r="18" spans="9:9" ht="12.75" customHeight="1"/>
    <row r="19" spans="9:9" ht="12.75" customHeight="1">
      <c r="I19" s="246"/>
    </row>
    <row r="20" spans="9:9" ht="12.75" customHeight="1"/>
    <row r="21" spans="9:9" ht="12.75" customHeight="1"/>
    <row r="22" spans="9:9" ht="12.75" customHeight="1"/>
    <row r="23" spans="9:9" ht="12.75" customHeight="1"/>
    <row r="24" spans="9:9" ht="12.75" customHeight="1"/>
    <row r="25" spans="9:9" ht="12.75" customHeight="1"/>
    <row r="26" spans="9:9" ht="12.75" customHeight="1"/>
    <row r="27" spans="9:9" ht="12.75" customHeight="1"/>
    <row r="28" spans="9:9" ht="12.75" customHeight="1"/>
    <row r="29" spans="9:9" ht="12.75" customHeight="1"/>
    <row r="30" spans="9:9" ht="12.75" customHeight="1"/>
    <row r="31" spans="9:9" ht="12.75" customHeight="1"/>
    <row r="32" spans="9: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</sheetData>
  <mergeCells count="10">
    <mergeCell ref="J9:K9"/>
    <mergeCell ref="E12:F12"/>
    <mergeCell ref="J12:K12"/>
    <mergeCell ref="B16:H16"/>
    <mergeCell ref="B6:D6"/>
    <mergeCell ref="B1:H1"/>
    <mergeCell ref="E4:H4"/>
    <mergeCell ref="G5:H5"/>
    <mergeCell ref="B4:D5"/>
    <mergeCell ref="E5:F5"/>
  </mergeCells>
  <phoneticPr fontId="0" type="noConversion"/>
  <hyperlinks>
    <hyperlink ref="J2" location="Indice!A1" tooltip="(voltar ao índice)" display="Indice!A1" xr:uid="{00000000-0004-0000-2100-000000000000}"/>
  </hyperlinks>
  <printOptions horizontalCentered="1"/>
  <pageMargins left="0.47244094488188981" right="0.47244094488188981" top="0.6692913385826772" bottom="0.6692913385826772" header="0" footer="0"/>
  <pageSetup paperSize="9" firstPageNumber="93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lha32">
    <pageSetUpPr fitToPage="1"/>
  </sheetPr>
  <dimension ref="B1:O113"/>
  <sheetViews>
    <sheetView showGridLines="0" zoomScaleNormal="100" workbookViewId="0">
      <pane xSplit="3" ySplit="6" topLeftCell="D7" activePane="bottomRight" state="frozen"/>
      <selection activeCell="E37" sqref="E37"/>
      <selection pane="topRight" activeCell="E37" sqref="E37"/>
      <selection pane="bottomLeft" activeCell="E37" sqref="E37"/>
      <selection pane="bottomRight" activeCell="J2" sqref="J2"/>
    </sheetView>
  </sheetViews>
  <sheetFormatPr defaultRowHeight="21" customHeight="1"/>
  <cols>
    <col min="1" max="1" width="6.5703125" style="217" customWidth="1"/>
    <col min="2" max="2" width="11.140625" style="217" customWidth="1"/>
    <col min="3" max="3" width="25.140625" style="217" customWidth="1"/>
    <col min="4" max="4" width="15.7109375" style="217" customWidth="1"/>
    <col min="5" max="6" width="15.7109375" style="23" customWidth="1"/>
    <col min="7" max="8" width="15.7109375" style="217" customWidth="1"/>
    <col min="9" max="9" width="6.7109375" style="217" customWidth="1"/>
    <col min="10" max="10" width="14" style="217" bestFit="1" customWidth="1"/>
    <col min="11" max="15" width="9.140625" style="217" customWidth="1"/>
    <col min="16" max="16384" width="9.140625" style="217"/>
  </cols>
  <sheetData>
    <row r="1" spans="2:15" ht="21" customHeight="1">
      <c r="B1" s="825" t="s">
        <v>625</v>
      </c>
      <c r="C1" s="825"/>
      <c r="D1" s="825"/>
      <c r="E1" s="825"/>
      <c r="F1" s="825"/>
      <c r="G1" s="825"/>
      <c r="H1" s="825"/>
      <c r="I1" s="538"/>
      <c r="J1" s="538"/>
      <c r="K1" s="538"/>
      <c r="L1" s="538"/>
      <c r="M1" s="538"/>
    </row>
    <row r="2" spans="2:15" ht="21" customHeight="1">
      <c r="B2" s="327"/>
      <c r="C2" s="327"/>
      <c r="D2" s="327"/>
      <c r="E2" s="327"/>
      <c r="F2" s="327"/>
      <c r="G2" s="327"/>
      <c r="H2" s="327"/>
      <c r="I2" s="327"/>
      <c r="J2" s="531" t="s">
        <v>412</v>
      </c>
      <c r="K2" s="327"/>
      <c r="L2" s="327"/>
      <c r="M2" s="327"/>
      <c r="O2" s="531"/>
    </row>
    <row r="3" spans="2:15" ht="13.5" customHeight="1">
      <c r="B3" s="38" t="s">
        <v>232</v>
      </c>
      <c r="J3" s="218"/>
      <c r="K3" s="218"/>
      <c r="L3" s="218"/>
      <c r="M3" s="218"/>
    </row>
    <row r="4" spans="2:15" ht="19.5" customHeight="1">
      <c r="B4" s="815" t="s">
        <v>195</v>
      </c>
      <c r="C4" s="816"/>
      <c r="D4" s="821" t="s">
        <v>169</v>
      </c>
      <c r="E4" s="822"/>
      <c r="F4" s="822"/>
      <c r="G4" s="822"/>
      <c r="H4" s="822"/>
    </row>
    <row r="5" spans="2:15" ht="19.5" customHeight="1">
      <c r="B5" s="817"/>
      <c r="C5" s="818"/>
      <c r="D5" s="823" t="s">
        <v>572</v>
      </c>
      <c r="E5" s="824"/>
      <c r="F5" s="824"/>
      <c r="G5" s="824"/>
      <c r="H5" s="824"/>
    </row>
    <row r="6" spans="2:15" ht="11.25">
      <c r="B6" s="819"/>
      <c r="C6" s="820"/>
      <c r="D6" s="489">
        <v>2016</v>
      </c>
      <c r="E6" s="489">
        <v>2017</v>
      </c>
      <c r="F6" s="489">
        <v>2018</v>
      </c>
      <c r="G6" s="489">
        <v>2019</v>
      </c>
      <c r="H6" s="489">
        <v>2020</v>
      </c>
    </row>
    <row r="7" spans="2:15" ht="9" customHeight="1">
      <c r="B7" s="491"/>
      <c r="C7" s="491"/>
      <c r="D7" s="492"/>
      <c r="E7" s="492"/>
      <c r="F7" s="492"/>
      <c r="G7" s="492"/>
      <c r="H7" s="492"/>
    </row>
    <row r="8" spans="2:15" s="219" customFormat="1" ht="21" customHeight="1">
      <c r="B8" s="488" t="s">
        <v>283</v>
      </c>
      <c r="C8" s="488"/>
      <c r="D8" s="222">
        <v>117.3</v>
      </c>
      <c r="E8" s="222">
        <v>106.9</v>
      </c>
      <c r="F8" s="222">
        <v>114.6</v>
      </c>
      <c r="G8" s="222">
        <v>120.4</v>
      </c>
      <c r="H8" s="222">
        <v>114.4</v>
      </c>
    </row>
    <row r="9" spans="2:15" ht="21" customHeight="1">
      <c r="B9" s="220" t="s">
        <v>284</v>
      </c>
      <c r="C9" s="221"/>
      <c r="D9" s="222">
        <v>118.9</v>
      </c>
      <c r="E9" s="222">
        <v>107.1</v>
      </c>
      <c r="F9" s="222">
        <v>115.3</v>
      </c>
      <c r="G9" s="222">
        <v>122</v>
      </c>
      <c r="H9" s="222">
        <v>115.3</v>
      </c>
    </row>
    <row r="10" spans="2:15" ht="21" customHeight="1">
      <c r="B10" s="223" t="s">
        <v>472</v>
      </c>
      <c r="C10" s="221"/>
      <c r="D10" s="222">
        <v>100</v>
      </c>
      <c r="E10" s="222">
        <v>100</v>
      </c>
      <c r="F10" s="222">
        <v>100</v>
      </c>
      <c r="G10" s="222">
        <v>103.7</v>
      </c>
      <c r="H10" s="222">
        <v>103.7</v>
      </c>
    </row>
    <row r="11" spans="2:15" ht="21" customHeight="1">
      <c r="B11" s="223" t="s">
        <v>196</v>
      </c>
      <c r="C11" s="221"/>
      <c r="D11" s="222">
        <v>125.5</v>
      </c>
      <c r="E11" s="222">
        <v>110.9</v>
      </c>
      <c r="F11" s="222">
        <v>115</v>
      </c>
      <c r="G11" s="222">
        <v>122</v>
      </c>
      <c r="H11" s="222">
        <v>116.7</v>
      </c>
    </row>
    <row r="12" spans="2:15" ht="21" customHeight="1">
      <c r="B12" s="224"/>
      <c r="C12" s="221" t="s">
        <v>134</v>
      </c>
      <c r="D12" s="225">
        <v>128.4</v>
      </c>
      <c r="E12" s="225">
        <v>110.6</v>
      </c>
      <c r="F12" s="225">
        <v>115.6</v>
      </c>
      <c r="G12" s="225">
        <v>123.8</v>
      </c>
      <c r="H12" s="225">
        <v>118.7</v>
      </c>
    </row>
    <row r="13" spans="2:15" ht="21" customHeight="1">
      <c r="B13" s="226" t="s">
        <v>138</v>
      </c>
      <c r="C13" s="227" t="s">
        <v>30</v>
      </c>
      <c r="D13" s="225">
        <v>116.1</v>
      </c>
      <c r="E13" s="225">
        <v>102.3</v>
      </c>
      <c r="F13" s="225">
        <v>109.7</v>
      </c>
      <c r="G13" s="225">
        <v>93.5</v>
      </c>
      <c r="H13" s="225">
        <v>96.8</v>
      </c>
    </row>
    <row r="14" spans="2:15" ht="21" customHeight="1">
      <c r="B14" s="221"/>
      <c r="C14" s="227" t="s">
        <v>171</v>
      </c>
      <c r="D14" s="225">
        <v>97</v>
      </c>
      <c r="E14" s="225">
        <v>108.7</v>
      </c>
      <c r="F14" s="225">
        <v>90.2</v>
      </c>
      <c r="G14" s="225">
        <v>101</v>
      </c>
      <c r="H14" s="225">
        <v>91.6</v>
      </c>
    </row>
    <row r="15" spans="2:15" ht="21" customHeight="1">
      <c r="B15" s="224"/>
      <c r="C15" s="227" t="s">
        <v>198</v>
      </c>
      <c r="D15" s="225">
        <v>121.4</v>
      </c>
      <c r="E15" s="225">
        <v>108.6</v>
      </c>
      <c r="F15" s="225">
        <v>112.7</v>
      </c>
      <c r="G15" s="225">
        <v>111.5</v>
      </c>
      <c r="H15" s="225">
        <v>110.7</v>
      </c>
    </row>
    <row r="16" spans="2:15" ht="21" customHeight="1">
      <c r="B16" s="224"/>
      <c r="C16" s="227" t="s">
        <v>35</v>
      </c>
      <c r="D16" s="225">
        <v>69.599999999999994</v>
      </c>
      <c r="E16" s="225">
        <v>75.599999999999994</v>
      </c>
      <c r="F16" s="225">
        <v>71.7</v>
      </c>
      <c r="G16" s="225">
        <v>104.1</v>
      </c>
      <c r="H16" s="225">
        <v>84.9</v>
      </c>
    </row>
    <row r="17" spans="2:8" ht="21" customHeight="1">
      <c r="B17" s="221"/>
      <c r="C17" s="227" t="s">
        <v>172</v>
      </c>
      <c r="D17" s="225">
        <v>106.1</v>
      </c>
      <c r="E17" s="225">
        <v>116.9</v>
      </c>
      <c r="F17" s="225">
        <v>126.4</v>
      </c>
      <c r="G17" s="225">
        <v>158.6</v>
      </c>
      <c r="H17" s="225">
        <v>129.9</v>
      </c>
    </row>
    <row r="18" spans="2:8" ht="21" customHeight="1">
      <c r="B18" s="221"/>
      <c r="C18" s="227" t="s">
        <v>34</v>
      </c>
      <c r="D18" s="225">
        <v>149.44999999999999</v>
      </c>
      <c r="E18" s="225">
        <v>111.34</v>
      </c>
      <c r="F18" s="225">
        <v>129.58000000000001</v>
      </c>
      <c r="G18" s="225">
        <v>166.21</v>
      </c>
      <c r="H18" s="225">
        <v>213.19</v>
      </c>
    </row>
    <row r="19" spans="2:8" ht="21" customHeight="1">
      <c r="B19" s="221"/>
      <c r="C19" s="227" t="s">
        <v>96</v>
      </c>
      <c r="D19" s="225">
        <v>121.8</v>
      </c>
      <c r="E19" s="225">
        <v>118.4</v>
      </c>
      <c r="F19" s="225">
        <v>125.8</v>
      </c>
      <c r="G19" s="225">
        <v>127.8</v>
      </c>
      <c r="H19" s="225">
        <v>130.5</v>
      </c>
    </row>
    <row r="20" spans="2:8" ht="21" customHeight="1">
      <c r="B20" s="221"/>
      <c r="C20" s="227" t="s">
        <v>32</v>
      </c>
      <c r="D20" s="225">
        <v>100.8</v>
      </c>
      <c r="E20" s="225">
        <v>78.099999999999994</v>
      </c>
      <c r="F20" s="225">
        <v>120.5</v>
      </c>
      <c r="G20" s="225">
        <v>93.2</v>
      </c>
      <c r="H20" s="225">
        <v>133.1</v>
      </c>
    </row>
    <row r="21" spans="2:8" ht="21" customHeight="1">
      <c r="B21" s="221"/>
      <c r="C21" s="227" t="s">
        <v>187</v>
      </c>
      <c r="D21" s="225">
        <v>120.1</v>
      </c>
      <c r="E21" s="225">
        <v>102</v>
      </c>
      <c r="F21" s="225">
        <v>144</v>
      </c>
      <c r="G21" s="225">
        <v>114.2</v>
      </c>
      <c r="H21" s="225">
        <v>108.6</v>
      </c>
    </row>
    <row r="22" spans="2:8" ht="21" customHeight="1">
      <c r="B22" s="221"/>
      <c r="C22" s="227" t="s">
        <v>36</v>
      </c>
      <c r="D22" s="225">
        <v>124.8</v>
      </c>
      <c r="E22" s="225">
        <v>105.1</v>
      </c>
      <c r="F22" s="225">
        <v>95.4</v>
      </c>
      <c r="G22" s="225">
        <v>103.3</v>
      </c>
      <c r="H22" s="225">
        <v>96</v>
      </c>
    </row>
    <row r="23" spans="2:8" ht="21" customHeight="1">
      <c r="B23" s="221"/>
      <c r="C23" s="227" t="s">
        <v>37</v>
      </c>
      <c r="D23" s="225">
        <v>113.9</v>
      </c>
      <c r="E23" s="225">
        <v>111.2</v>
      </c>
      <c r="F23" s="225">
        <v>129.9</v>
      </c>
      <c r="G23" s="225">
        <v>125.8</v>
      </c>
      <c r="H23" s="225">
        <v>111.9</v>
      </c>
    </row>
    <row r="24" spans="2:8" ht="21" customHeight="1">
      <c r="B24" s="221"/>
      <c r="C24" s="227" t="s">
        <v>90</v>
      </c>
      <c r="D24" s="530">
        <v>106.1</v>
      </c>
      <c r="E24" s="530">
        <v>98.9</v>
      </c>
      <c r="F24" s="530">
        <v>118</v>
      </c>
      <c r="G24" s="530">
        <v>105.1</v>
      </c>
      <c r="H24" s="530">
        <v>126.4</v>
      </c>
    </row>
    <row r="25" spans="2:8" ht="21" customHeight="1">
      <c r="B25" s="221"/>
      <c r="C25" s="227" t="s">
        <v>188</v>
      </c>
      <c r="D25" s="530">
        <v>139.1</v>
      </c>
      <c r="E25" s="530">
        <v>117.5</v>
      </c>
      <c r="F25" s="530">
        <v>130.6</v>
      </c>
      <c r="G25" s="530">
        <v>100.9</v>
      </c>
      <c r="H25" s="530">
        <v>115.1</v>
      </c>
    </row>
    <row r="26" spans="2:8" ht="21" customHeight="1">
      <c r="B26" s="223" t="s">
        <v>135</v>
      </c>
      <c r="C26" s="221"/>
      <c r="D26" s="222">
        <v>105.1</v>
      </c>
      <c r="E26" s="222">
        <v>113.1</v>
      </c>
      <c r="F26" s="222">
        <v>111</v>
      </c>
      <c r="G26" s="222">
        <v>109.8</v>
      </c>
      <c r="H26" s="222">
        <v>103</v>
      </c>
    </row>
    <row r="27" spans="2:8" ht="21" customHeight="1">
      <c r="B27" s="227" t="s">
        <v>173</v>
      </c>
      <c r="C27" s="227" t="s">
        <v>174</v>
      </c>
      <c r="D27" s="225">
        <v>104.1</v>
      </c>
      <c r="E27" s="225">
        <v>114.6</v>
      </c>
      <c r="F27" s="225">
        <v>106</v>
      </c>
      <c r="G27" s="225">
        <v>116.8</v>
      </c>
      <c r="H27" s="225">
        <v>116.8</v>
      </c>
    </row>
    <row r="28" spans="2:8" ht="21" customHeight="1">
      <c r="B28" s="228"/>
      <c r="C28" s="227" t="s">
        <v>175</v>
      </c>
      <c r="D28" s="225">
        <v>95.3</v>
      </c>
      <c r="E28" s="225">
        <v>106.7</v>
      </c>
      <c r="F28" s="225">
        <v>114.6</v>
      </c>
      <c r="G28" s="225">
        <v>112.6</v>
      </c>
      <c r="H28" s="225">
        <v>106.7</v>
      </c>
    </row>
    <row r="29" spans="2:8" ht="21" customHeight="1">
      <c r="B29" s="228"/>
      <c r="C29" s="227" t="s">
        <v>176</v>
      </c>
      <c r="D29" s="225">
        <v>110.5</v>
      </c>
      <c r="E29" s="225">
        <v>124.2</v>
      </c>
      <c r="F29" s="225">
        <v>122.9</v>
      </c>
      <c r="G29" s="225">
        <v>112.3</v>
      </c>
      <c r="H29" s="225">
        <v>98.3</v>
      </c>
    </row>
    <row r="30" spans="2:8" ht="21" customHeight="1">
      <c r="B30" s="228"/>
      <c r="C30" s="227" t="s">
        <v>189</v>
      </c>
      <c r="D30" s="225">
        <v>97.7</v>
      </c>
      <c r="E30" s="225">
        <v>100.1</v>
      </c>
      <c r="F30" s="225">
        <v>100.1</v>
      </c>
      <c r="G30" s="225">
        <v>102.7</v>
      </c>
      <c r="H30" s="225">
        <v>100.1</v>
      </c>
    </row>
    <row r="31" spans="2:8" ht="21" customHeight="1">
      <c r="B31" s="228"/>
      <c r="C31" s="227" t="s">
        <v>190</v>
      </c>
      <c r="D31" s="225">
        <v>102.6</v>
      </c>
      <c r="E31" s="225">
        <v>94.7</v>
      </c>
      <c r="F31" s="225">
        <v>96.3</v>
      </c>
      <c r="G31" s="225">
        <v>102.9</v>
      </c>
      <c r="H31" s="225">
        <v>102.9</v>
      </c>
    </row>
    <row r="32" spans="2:8" ht="21" customHeight="1">
      <c r="B32" s="228"/>
      <c r="C32" s="227" t="s">
        <v>473</v>
      </c>
      <c r="D32" s="225">
        <v>102.7</v>
      </c>
      <c r="E32" s="225">
        <v>60.3</v>
      </c>
      <c r="F32" s="225">
        <v>88.7</v>
      </c>
      <c r="G32" s="225">
        <v>77.8</v>
      </c>
      <c r="H32" s="225">
        <v>76.8</v>
      </c>
    </row>
    <row r="33" spans="2:8" ht="21" customHeight="1">
      <c r="B33" s="228"/>
      <c r="C33" s="227" t="s">
        <v>191</v>
      </c>
      <c r="D33" s="225">
        <v>83.9</v>
      </c>
      <c r="E33" s="225">
        <v>95</v>
      </c>
      <c r="F33" s="225">
        <v>152.4</v>
      </c>
      <c r="G33" s="225">
        <v>139.9</v>
      </c>
      <c r="H33" s="225">
        <v>111</v>
      </c>
    </row>
    <row r="34" spans="2:8" ht="21" customHeight="1">
      <c r="B34" s="223" t="s">
        <v>177</v>
      </c>
      <c r="C34" s="221"/>
      <c r="D34" s="222">
        <v>127.3</v>
      </c>
      <c r="E34" s="222">
        <v>109.6</v>
      </c>
      <c r="F34" s="222">
        <v>123.4</v>
      </c>
      <c r="G34" s="222">
        <v>120.2</v>
      </c>
      <c r="H34" s="222">
        <v>112.9</v>
      </c>
    </row>
    <row r="35" spans="2:8" ht="21" customHeight="1">
      <c r="B35" s="221"/>
      <c r="C35" s="221" t="s">
        <v>178</v>
      </c>
      <c r="D35" s="225">
        <v>138.82</v>
      </c>
      <c r="E35" s="225">
        <v>117.86</v>
      </c>
      <c r="F35" s="225">
        <v>140.32</v>
      </c>
      <c r="G35" s="225">
        <v>122.94</v>
      </c>
      <c r="H35" s="225">
        <v>120.1</v>
      </c>
    </row>
    <row r="36" spans="2:8" ht="21" customHeight="1">
      <c r="B36" s="221"/>
      <c r="C36" s="221" t="s">
        <v>179</v>
      </c>
      <c r="D36" s="225">
        <v>122.38</v>
      </c>
      <c r="E36" s="225">
        <v>106.06</v>
      </c>
      <c r="F36" s="225">
        <v>116.12</v>
      </c>
      <c r="G36" s="225">
        <v>118.96</v>
      </c>
      <c r="H36" s="225">
        <v>109.82</v>
      </c>
    </row>
    <row r="37" spans="2:8" ht="21" customHeight="1">
      <c r="B37" s="223" t="s">
        <v>180</v>
      </c>
      <c r="C37" s="221"/>
      <c r="D37" s="222">
        <v>129</v>
      </c>
      <c r="E37" s="222">
        <v>123.2</v>
      </c>
      <c r="F37" s="222">
        <v>124.4</v>
      </c>
      <c r="G37" s="222">
        <v>132.6</v>
      </c>
      <c r="H37" s="222">
        <v>141.4</v>
      </c>
    </row>
    <row r="38" spans="2:8" ht="21" customHeight="1">
      <c r="B38" s="221"/>
      <c r="C38" s="221" t="s">
        <v>197</v>
      </c>
      <c r="D38" s="225">
        <v>118.6</v>
      </c>
      <c r="E38" s="225">
        <v>129.4</v>
      </c>
      <c r="F38" s="225">
        <v>117.1</v>
      </c>
      <c r="G38" s="225">
        <v>105.8</v>
      </c>
      <c r="H38" s="225">
        <v>157.80000000000001</v>
      </c>
    </row>
    <row r="39" spans="2:8" ht="21" customHeight="1">
      <c r="B39" s="226" t="s">
        <v>138</v>
      </c>
      <c r="C39" s="227" t="s">
        <v>181</v>
      </c>
      <c r="D39" s="225">
        <v>119.7</v>
      </c>
      <c r="E39" s="225">
        <v>138.4</v>
      </c>
      <c r="F39" s="225">
        <v>112</v>
      </c>
      <c r="G39" s="225">
        <v>88.8</v>
      </c>
      <c r="H39" s="225">
        <v>154.6</v>
      </c>
    </row>
    <row r="40" spans="2:8" ht="21" customHeight="1">
      <c r="B40" s="221"/>
      <c r="C40" s="227" t="s">
        <v>192</v>
      </c>
      <c r="D40" s="225">
        <v>102.7</v>
      </c>
      <c r="E40" s="225">
        <v>125</v>
      </c>
      <c r="F40" s="225">
        <v>131.6</v>
      </c>
      <c r="G40" s="225">
        <v>132.19999999999999</v>
      </c>
      <c r="H40" s="225">
        <v>218.5</v>
      </c>
    </row>
    <row r="41" spans="2:8" ht="21" customHeight="1">
      <c r="B41" s="221"/>
      <c r="C41" s="221" t="s">
        <v>139</v>
      </c>
      <c r="D41" s="225">
        <v>101</v>
      </c>
      <c r="E41" s="225">
        <v>113.6</v>
      </c>
      <c r="F41" s="225">
        <v>113.2</v>
      </c>
      <c r="G41" s="225">
        <v>106.8</v>
      </c>
      <c r="H41" s="225">
        <v>105.5</v>
      </c>
    </row>
    <row r="42" spans="2:8" ht="21" customHeight="1">
      <c r="B42" s="226" t="s">
        <v>170</v>
      </c>
      <c r="C42" s="227" t="s">
        <v>182</v>
      </c>
      <c r="D42" s="225">
        <v>101.7</v>
      </c>
      <c r="E42" s="225">
        <v>68.599999999999994</v>
      </c>
      <c r="F42" s="225">
        <v>78.3</v>
      </c>
      <c r="G42" s="225">
        <v>79.900000000000006</v>
      </c>
      <c r="H42" s="225">
        <v>79.900000000000006</v>
      </c>
    </row>
    <row r="43" spans="2:8" ht="21" customHeight="1">
      <c r="B43" s="221"/>
      <c r="C43" s="227" t="s">
        <v>183</v>
      </c>
      <c r="D43" s="225">
        <v>100.9</v>
      </c>
      <c r="E43" s="225">
        <v>120</v>
      </c>
      <c r="F43" s="225">
        <v>118.2</v>
      </c>
      <c r="G43" s="225">
        <v>110.6</v>
      </c>
      <c r="H43" s="225">
        <v>109.2</v>
      </c>
    </row>
    <row r="44" spans="2:8" ht="21" customHeight="1">
      <c r="B44" s="221"/>
      <c r="C44" s="221" t="s">
        <v>164</v>
      </c>
      <c r="D44" s="225">
        <v>137.19999999999999</v>
      </c>
      <c r="E44" s="225">
        <v>125.3</v>
      </c>
      <c r="F44" s="225">
        <v>130.19999999999999</v>
      </c>
      <c r="G44" s="225">
        <v>143.5</v>
      </c>
      <c r="H44" s="225">
        <v>143.9</v>
      </c>
    </row>
    <row r="45" spans="2:8" ht="21" customHeight="1">
      <c r="B45" s="227" t="s">
        <v>170</v>
      </c>
      <c r="C45" s="227" t="s">
        <v>100</v>
      </c>
      <c r="D45" s="225">
        <v>153.4</v>
      </c>
      <c r="E45" s="225">
        <v>139</v>
      </c>
      <c r="F45" s="225">
        <v>139</v>
      </c>
      <c r="G45" s="225">
        <v>139</v>
      </c>
      <c r="H45" s="225">
        <v>146.6</v>
      </c>
    </row>
    <row r="46" spans="2:8" ht="21" customHeight="1">
      <c r="B46" s="221"/>
      <c r="C46" s="227" t="s">
        <v>21</v>
      </c>
      <c r="D46" s="225">
        <v>102.5</v>
      </c>
      <c r="E46" s="225">
        <v>136.1</v>
      </c>
      <c r="F46" s="225">
        <v>119.3</v>
      </c>
      <c r="G46" s="225">
        <v>170</v>
      </c>
      <c r="H46" s="225">
        <v>118.9</v>
      </c>
    </row>
    <row r="47" spans="2:8" ht="21" customHeight="1">
      <c r="B47" s="221"/>
      <c r="C47" s="227" t="s">
        <v>20</v>
      </c>
      <c r="D47" s="225">
        <v>115</v>
      </c>
      <c r="E47" s="225">
        <v>103.6</v>
      </c>
      <c r="F47" s="225">
        <v>128.80000000000001</v>
      </c>
      <c r="G47" s="225">
        <v>189</v>
      </c>
      <c r="H47" s="225">
        <v>170</v>
      </c>
    </row>
    <row r="48" spans="2:8" ht="21" customHeight="1">
      <c r="B48" s="221"/>
      <c r="C48" s="221" t="s">
        <v>140</v>
      </c>
      <c r="D48" s="225">
        <v>105.1</v>
      </c>
      <c r="E48" s="225">
        <v>97.4</v>
      </c>
      <c r="F48" s="225">
        <v>99</v>
      </c>
      <c r="G48" s="225">
        <v>121</v>
      </c>
      <c r="H48" s="225">
        <v>110.8</v>
      </c>
    </row>
    <row r="49" spans="2:13" ht="21" customHeight="1">
      <c r="B49" s="223" t="s">
        <v>290</v>
      </c>
      <c r="C49" s="221"/>
      <c r="D49" s="222">
        <v>105.5</v>
      </c>
      <c r="E49" s="222">
        <v>94.8</v>
      </c>
      <c r="F49" s="222">
        <v>111.2</v>
      </c>
      <c r="G49" s="222">
        <v>119.6</v>
      </c>
      <c r="H49" s="222">
        <v>103.5</v>
      </c>
    </row>
    <row r="50" spans="2:13" ht="21" customHeight="1">
      <c r="B50" s="227" t="s">
        <v>170</v>
      </c>
      <c r="C50" s="229" t="s">
        <v>217</v>
      </c>
      <c r="D50" s="225">
        <v>121</v>
      </c>
      <c r="E50" s="225">
        <v>155.80000000000001</v>
      </c>
      <c r="F50" s="225">
        <v>94.8</v>
      </c>
      <c r="G50" s="225">
        <v>113.2</v>
      </c>
      <c r="H50" s="225">
        <v>147</v>
      </c>
    </row>
    <row r="51" spans="2:13" ht="21" customHeight="1">
      <c r="C51" s="229" t="s">
        <v>310</v>
      </c>
      <c r="D51" s="225">
        <v>104.7</v>
      </c>
      <c r="E51" s="225">
        <v>91.5</v>
      </c>
      <c r="F51" s="225">
        <v>112.1</v>
      </c>
      <c r="G51" s="225">
        <v>119.9</v>
      </c>
      <c r="H51" s="225">
        <v>101.2</v>
      </c>
    </row>
    <row r="52" spans="2:13" ht="21" customHeight="1">
      <c r="B52" s="223" t="s">
        <v>184</v>
      </c>
      <c r="C52" s="221"/>
      <c r="D52" s="222">
        <v>82.2</v>
      </c>
      <c r="E52" s="222">
        <v>82.2</v>
      </c>
      <c r="F52" s="222">
        <v>82.2</v>
      </c>
      <c r="G52" s="222">
        <v>80.599999999999994</v>
      </c>
      <c r="H52" s="222">
        <v>77.400000000000006</v>
      </c>
    </row>
    <row r="53" spans="2:13" s="219" customFormat="1" ht="21" customHeight="1">
      <c r="B53" s="220" t="s">
        <v>285</v>
      </c>
      <c r="C53" s="224"/>
      <c r="D53" s="222">
        <v>105.3</v>
      </c>
      <c r="E53" s="222">
        <v>105.7</v>
      </c>
      <c r="F53" s="222">
        <v>109.9</v>
      </c>
      <c r="G53" s="222">
        <v>109</v>
      </c>
      <c r="H53" s="222">
        <v>107.9</v>
      </c>
    </row>
    <row r="54" spans="2:13" ht="21" customHeight="1">
      <c r="B54" s="223" t="s">
        <v>133</v>
      </c>
      <c r="C54" s="221"/>
      <c r="D54" s="222">
        <v>102.3</v>
      </c>
      <c r="E54" s="222">
        <v>102.9</v>
      </c>
      <c r="F54" s="222">
        <v>102.8</v>
      </c>
      <c r="G54" s="222">
        <v>103.3</v>
      </c>
      <c r="H54" s="222">
        <v>102.8</v>
      </c>
    </row>
    <row r="55" spans="2:13" ht="21" customHeight="1">
      <c r="B55" s="221"/>
      <c r="C55" s="221" t="s">
        <v>193</v>
      </c>
      <c r="D55" s="225">
        <v>98.7</v>
      </c>
      <c r="E55" s="225">
        <v>98</v>
      </c>
      <c r="F55" s="225">
        <v>99.7</v>
      </c>
      <c r="G55" s="225">
        <v>101.5</v>
      </c>
      <c r="H55" s="225">
        <v>98.1</v>
      </c>
    </row>
    <row r="56" spans="2:13" ht="21" customHeight="1">
      <c r="B56" s="221"/>
      <c r="C56" s="221" t="s">
        <v>16</v>
      </c>
      <c r="D56" s="225">
        <v>101.2</v>
      </c>
      <c r="E56" s="225">
        <v>103.1</v>
      </c>
      <c r="F56" s="225">
        <v>101.8</v>
      </c>
      <c r="G56" s="225">
        <v>100.1</v>
      </c>
      <c r="H56" s="225">
        <v>102</v>
      </c>
    </row>
    <row r="57" spans="2:13" ht="21" customHeight="1">
      <c r="B57" s="221"/>
      <c r="C57" s="221" t="s">
        <v>185</v>
      </c>
      <c r="D57" s="225">
        <v>101.7</v>
      </c>
      <c r="E57" s="225">
        <v>103.7</v>
      </c>
      <c r="F57" s="225">
        <v>98</v>
      </c>
      <c r="G57" s="225">
        <v>100</v>
      </c>
      <c r="H57" s="225">
        <v>103.5</v>
      </c>
    </row>
    <row r="58" spans="2:13" ht="21" customHeight="1">
      <c r="B58" s="223" t="s">
        <v>186</v>
      </c>
      <c r="C58" s="221"/>
      <c r="D58" s="222">
        <v>100</v>
      </c>
      <c r="E58" s="222">
        <v>100</v>
      </c>
      <c r="F58" s="222">
        <v>100</v>
      </c>
      <c r="G58" s="222">
        <v>100</v>
      </c>
      <c r="H58" s="222">
        <v>99.5</v>
      </c>
    </row>
    <row r="59" spans="2:13" ht="21" customHeight="1">
      <c r="B59" s="223" t="s">
        <v>142</v>
      </c>
      <c r="C59" s="221"/>
      <c r="D59" s="222">
        <v>116.7</v>
      </c>
      <c r="E59" s="222">
        <v>116.7</v>
      </c>
      <c r="F59" s="222">
        <v>136.4</v>
      </c>
      <c r="G59" s="222">
        <v>131.30000000000001</v>
      </c>
      <c r="H59" s="222">
        <v>130.5</v>
      </c>
    </row>
    <row r="60" spans="2:13" ht="21" customHeight="1">
      <c r="B60" s="223" t="s">
        <v>194</v>
      </c>
      <c r="C60" s="221"/>
      <c r="D60" s="222">
        <v>100</v>
      </c>
      <c r="E60" s="222">
        <v>100</v>
      </c>
      <c r="F60" s="222">
        <v>100</v>
      </c>
      <c r="G60" s="222">
        <v>90</v>
      </c>
      <c r="H60" s="222">
        <v>60</v>
      </c>
    </row>
    <row r="61" spans="2:13" ht="9" customHeight="1">
      <c r="B61" s="223"/>
      <c r="C61" s="221"/>
      <c r="D61" s="222"/>
      <c r="E61" s="222"/>
      <c r="F61" s="222"/>
      <c r="J61" s="536"/>
      <c r="K61" s="536"/>
      <c r="L61" s="536"/>
      <c r="M61" s="536"/>
    </row>
    <row r="62" spans="2:13" ht="3" customHeight="1">
      <c r="B62" s="493"/>
      <c r="C62" s="494"/>
      <c r="D62" s="495"/>
      <c r="E62" s="495"/>
      <c r="F62" s="495"/>
      <c r="G62" s="495"/>
      <c r="H62" s="495"/>
      <c r="I62" s="222"/>
      <c r="J62" s="222"/>
      <c r="K62" s="222"/>
      <c r="L62" s="222"/>
      <c r="M62" s="222"/>
    </row>
    <row r="63" spans="2:13" ht="9" customHeight="1">
      <c r="E63" s="217"/>
      <c r="F63" s="217"/>
      <c r="J63" s="536"/>
      <c r="K63" s="536"/>
      <c r="L63" s="536"/>
      <c r="M63" s="536"/>
    </row>
    <row r="64" spans="2:13" s="25" customFormat="1" ht="12.75" customHeight="1">
      <c r="B64" s="814" t="s">
        <v>519</v>
      </c>
      <c r="C64" s="814"/>
      <c r="D64" s="814"/>
      <c r="E64" s="814"/>
      <c r="F64" s="814"/>
      <c r="G64" s="814"/>
      <c r="H64" s="814"/>
      <c r="I64" s="539"/>
      <c r="J64" s="539"/>
      <c r="K64" s="539"/>
      <c r="L64" s="532"/>
      <c r="M64" s="518"/>
    </row>
    <row r="65" spans="5:6" ht="12.75" customHeight="1">
      <c r="E65" s="217"/>
      <c r="F65" s="217"/>
    </row>
    <row r="66" spans="5:6" ht="12.75" customHeight="1"/>
    <row r="67" spans="5:6" ht="12.75" customHeight="1"/>
    <row r="68" spans="5:6" ht="12.75" customHeight="1"/>
    <row r="69" spans="5:6" ht="12.75" customHeight="1"/>
    <row r="70" spans="5:6" ht="12.75" customHeight="1"/>
    <row r="71" spans="5:6" ht="12.75" customHeight="1"/>
    <row r="72" spans="5:6" ht="12.75" customHeight="1"/>
    <row r="73" spans="5:6" ht="12.75" customHeight="1"/>
    <row r="74" spans="5:6" ht="12.75" customHeight="1"/>
    <row r="75" spans="5:6" ht="12.75" customHeight="1"/>
    <row r="76" spans="5:6" ht="12.75" customHeight="1"/>
    <row r="77" spans="5:6" ht="12.75" customHeight="1"/>
    <row r="78" spans="5:6" ht="12.75" customHeight="1"/>
    <row r="79" spans="5:6" ht="12.75" customHeight="1"/>
    <row r="80" spans="5: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</sheetData>
  <mergeCells count="5">
    <mergeCell ref="B4:C6"/>
    <mergeCell ref="D4:H4"/>
    <mergeCell ref="D5:H5"/>
    <mergeCell ref="B1:H1"/>
    <mergeCell ref="B64:H64"/>
  </mergeCells>
  <phoneticPr fontId="0" type="noConversion"/>
  <hyperlinks>
    <hyperlink ref="J2" location="Indice!A1" tooltip="(voltar ao índice)" display="Indice!A1" xr:uid="{00000000-0004-0000-2200-000000000000}"/>
  </hyperlinks>
  <printOptions horizontalCentered="1"/>
  <pageMargins left="0.27559055118110237" right="0.27559055118110237" top="0.6692913385826772" bottom="7.874015748031496E-2" header="0" footer="0"/>
  <pageSetup paperSize="9" scale="63" firstPageNumber="93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O56"/>
  <sheetViews>
    <sheetView showGridLines="0" zoomScaleNormal="100" workbookViewId="0">
      <pane xSplit="3" ySplit="6" topLeftCell="D7" activePane="bottomRight" state="frozen"/>
      <selection activeCell="E37" sqref="E37"/>
      <selection pane="topRight" activeCell="E37" sqref="E37"/>
      <selection pane="bottomLeft" activeCell="E37" sqref="E37"/>
      <selection pane="bottomRight" activeCell="J2" sqref="J2"/>
    </sheetView>
  </sheetViews>
  <sheetFormatPr defaultRowHeight="21" customHeight="1"/>
  <cols>
    <col min="1" max="1" width="6.5703125" style="217" customWidth="1"/>
    <col min="2" max="2" width="11.140625" style="217" customWidth="1"/>
    <col min="3" max="3" width="25.140625" style="217" customWidth="1"/>
    <col min="4" max="4" width="15.7109375" style="217" customWidth="1"/>
    <col min="5" max="6" width="15.7109375" style="23" customWidth="1"/>
    <col min="7" max="8" width="15.7109375" style="217" customWidth="1"/>
    <col min="9" max="9" width="6.7109375" style="217" customWidth="1"/>
    <col min="10" max="10" width="14" style="217" bestFit="1" customWidth="1"/>
    <col min="11" max="15" width="9.140625" style="217" customWidth="1"/>
    <col min="16" max="16384" width="9.140625" style="217"/>
  </cols>
  <sheetData>
    <row r="1" spans="2:15" ht="21" customHeight="1">
      <c r="B1" s="825" t="s">
        <v>626</v>
      </c>
      <c r="C1" s="825"/>
      <c r="D1" s="825"/>
      <c r="E1" s="825"/>
      <c r="F1" s="825"/>
      <c r="G1" s="825"/>
      <c r="H1" s="825"/>
      <c r="I1" s="538"/>
      <c r="J1" s="538"/>
      <c r="K1" s="538"/>
      <c r="L1" s="538"/>
      <c r="M1" s="538"/>
    </row>
    <row r="2" spans="2:15" ht="21" customHeight="1">
      <c r="B2" s="327"/>
      <c r="C2" s="327"/>
      <c r="D2" s="327"/>
      <c r="E2" s="327"/>
      <c r="F2" s="327"/>
      <c r="G2" s="327"/>
      <c r="H2" s="327"/>
      <c r="I2" s="327"/>
      <c r="J2" s="531" t="s">
        <v>412</v>
      </c>
      <c r="K2" s="327"/>
      <c r="L2" s="327"/>
      <c r="M2" s="327"/>
      <c r="O2" s="531"/>
    </row>
    <row r="3" spans="2:15" ht="13.5" customHeight="1">
      <c r="B3" s="38" t="s">
        <v>232</v>
      </c>
      <c r="J3" s="218"/>
      <c r="K3" s="218"/>
      <c r="L3" s="218"/>
      <c r="M3" s="218"/>
    </row>
    <row r="4" spans="2:15" ht="19.5" customHeight="1">
      <c r="B4" s="815" t="s">
        <v>474</v>
      </c>
      <c r="C4" s="816"/>
      <c r="D4" s="821" t="s">
        <v>169</v>
      </c>
      <c r="E4" s="822"/>
      <c r="F4" s="822"/>
      <c r="G4" s="822"/>
      <c r="H4" s="822"/>
    </row>
    <row r="5" spans="2:15" ht="19.5" customHeight="1">
      <c r="B5" s="817"/>
      <c r="C5" s="818"/>
      <c r="D5" s="827" t="s">
        <v>572</v>
      </c>
      <c r="E5" s="827"/>
      <c r="F5" s="827"/>
      <c r="G5" s="827"/>
      <c r="H5" s="823"/>
    </row>
    <row r="6" spans="2:15" ht="11.25">
      <c r="B6" s="819"/>
      <c r="C6" s="820"/>
      <c r="D6" s="537">
        <v>2016</v>
      </c>
      <c r="E6" s="537">
        <v>2017</v>
      </c>
      <c r="F6" s="537">
        <v>2018</v>
      </c>
      <c r="G6" s="537">
        <v>2019</v>
      </c>
      <c r="H6" s="540">
        <v>2020</v>
      </c>
    </row>
    <row r="7" spans="2:15" ht="9" customHeight="1">
      <c r="B7" s="491"/>
      <c r="C7" s="491"/>
      <c r="D7" s="492"/>
      <c r="E7" s="492"/>
      <c r="F7" s="492"/>
      <c r="G7" s="492"/>
      <c r="H7" s="492"/>
    </row>
    <row r="8" spans="2:15" s="219" customFormat="1" ht="21" customHeight="1">
      <c r="B8" s="826" t="s">
        <v>475</v>
      </c>
      <c r="C8" s="826"/>
      <c r="D8" s="222">
        <v>94.7</v>
      </c>
      <c r="E8" s="222">
        <v>95.6</v>
      </c>
      <c r="F8" s="222">
        <v>96.9</v>
      </c>
      <c r="G8" s="222">
        <v>98.9</v>
      </c>
      <c r="H8" s="222">
        <v>97.6</v>
      </c>
    </row>
    <row r="9" spans="2:15" ht="21" customHeight="1">
      <c r="B9" s="343" t="s">
        <v>476</v>
      </c>
      <c r="D9" s="225">
        <v>107.3</v>
      </c>
      <c r="E9" s="225">
        <v>110.8</v>
      </c>
      <c r="F9" s="225">
        <v>93.3</v>
      </c>
      <c r="G9" s="225">
        <v>124.7</v>
      </c>
      <c r="H9" s="225">
        <v>116.6</v>
      </c>
    </row>
    <row r="10" spans="2:15" ht="21" customHeight="1">
      <c r="B10" s="220" t="s">
        <v>477</v>
      </c>
      <c r="C10" s="221"/>
      <c r="D10" s="222">
        <v>91.6</v>
      </c>
      <c r="E10" s="222">
        <v>97.7</v>
      </c>
      <c r="F10" s="222">
        <v>105</v>
      </c>
      <c r="G10" s="222">
        <v>105.5</v>
      </c>
      <c r="H10" s="222">
        <v>94.5</v>
      </c>
    </row>
    <row r="11" spans="2:15" ht="21" customHeight="1">
      <c r="B11" s="343" t="s">
        <v>588</v>
      </c>
      <c r="C11" s="227"/>
      <c r="D11" s="225">
        <v>101.1</v>
      </c>
      <c r="E11" s="225">
        <v>102.2</v>
      </c>
      <c r="F11" s="225">
        <v>102.5</v>
      </c>
      <c r="G11" s="225">
        <v>104.4</v>
      </c>
      <c r="H11" s="225">
        <v>100.7</v>
      </c>
    </row>
    <row r="12" spans="2:15" ht="21" customHeight="1">
      <c r="B12" s="343" t="s">
        <v>478</v>
      </c>
      <c r="C12" s="227"/>
      <c r="D12" s="225">
        <v>85.1</v>
      </c>
      <c r="E12" s="225">
        <v>94.7</v>
      </c>
      <c r="F12" s="225">
        <v>106.7</v>
      </c>
      <c r="G12" s="225">
        <v>106.3</v>
      </c>
      <c r="H12" s="225">
        <v>90.6</v>
      </c>
    </row>
    <row r="13" spans="2:15" ht="21" customHeight="1">
      <c r="B13" s="343" t="s">
        <v>479</v>
      </c>
      <c r="C13" s="227"/>
      <c r="D13" s="225">
        <v>100</v>
      </c>
      <c r="E13" s="225">
        <v>100</v>
      </c>
      <c r="F13" s="225">
        <v>100</v>
      </c>
      <c r="G13" s="225">
        <v>100</v>
      </c>
      <c r="H13" s="225">
        <v>77.3</v>
      </c>
    </row>
    <row r="14" spans="2:15" ht="21" customHeight="1">
      <c r="B14" s="220" t="s">
        <v>480</v>
      </c>
      <c r="C14" s="227"/>
      <c r="D14" s="222">
        <v>86.5</v>
      </c>
      <c r="E14" s="222">
        <v>88.1</v>
      </c>
      <c r="F14" s="222">
        <v>103.9</v>
      </c>
      <c r="G14" s="222">
        <v>98.9</v>
      </c>
      <c r="H14" s="222">
        <v>96.7</v>
      </c>
    </row>
    <row r="15" spans="2:15" ht="21" customHeight="1">
      <c r="B15" s="220" t="s">
        <v>481</v>
      </c>
      <c r="C15" s="227"/>
      <c r="D15" s="222">
        <v>98.4</v>
      </c>
      <c r="E15" s="222">
        <v>97.6</v>
      </c>
      <c r="F15" s="222">
        <v>98.7</v>
      </c>
      <c r="G15" s="222">
        <v>99</v>
      </c>
      <c r="H15" s="222">
        <v>100.9</v>
      </c>
    </row>
    <row r="16" spans="2:15" ht="21" customHeight="1">
      <c r="B16" s="343" t="s">
        <v>482</v>
      </c>
      <c r="C16" s="227"/>
      <c r="D16" s="225">
        <v>99.2</v>
      </c>
      <c r="E16" s="225">
        <v>104.2</v>
      </c>
      <c r="F16" s="225">
        <v>107</v>
      </c>
      <c r="G16" s="225">
        <v>107.5</v>
      </c>
      <c r="H16" s="225">
        <v>105.2</v>
      </c>
    </row>
    <row r="17" spans="2:8" ht="21" customHeight="1">
      <c r="B17" s="343" t="s">
        <v>483</v>
      </c>
      <c r="C17" s="227"/>
      <c r="D17" s="225">
        <v>99.2</v>
      </c>
      <c r="E17" s="225">
        <v>93.1</v>
      </c>
      <c r="F17" s="225">
        <v>93.1</v>
      </c>
      <c r="G17" s="225">
        <v>93.5</v>
      </c>
      <c r="H17" s="225">
        <v>99.7</v>
      </c>
    </row>
    <row r="18" spans="2:8" ht="21" customHeight="1">
      <c r="B18" s="343" t="s">
        <v>484</v>
      </c>
      <c r="C18" s="221"/>
      <c r="D18" s="225">
        <v>98.5</v>
      </c>
      <c r="E18" s="225">
        <v>98.5</v>
      </c>
      <c r="F18" s="225">
        <v>98.5</v>
      </c>
      <c r="G18" s="225">
        <v>93.3</v>
      </c>
      <c r="H18" s="225">
        <v>96.9</v>
      </c>
    </row>
    <row r="19" spans="2:8" ht="21" customHeight="1">
      <c r="B19" s="343" t="s">
        <v>485</v>
      </c>
      <c r="C19" s="227"/>
      <c r="D19" s="225">
        <v>84.7</v>
      </c>
      <c r="E19" s="225">
        <v>66.7</v>
      </c>
      <c r="F19" s="225">
        <v>61.7</v>
      </c>
      <c r="G19" s="225">
        <v>70</v>
      </c>
      <c r="H19" s="225">
        <v>76.8</v>
      </c>
    </row>
    <row r="20" spans="2:8" ht="21" customHeight="1">
      <c r="B20" s="220" t="s">
        <v>586</v>
      </c>
      <c r="C20" s="227"/>
      <c r="D20" s="222">
        <v>112</v>
      </c>
      <c r="E20" s="222">
        <v>102.1</v>
      </c>
      <c r="F20" s="222">
        <v>101.5</v>
      </c>
      <c r="G20" s="222">
        <v>102.4</v>
      </c>
      <c r="H20" s="222">
        <v>101.9</v>
      </c>
    </row>
    <row r="21" spans="2:8" ht="21" customHeight="1">
      <c r="B21" s="343" t="s">
        <v>486</v>
      </c>
      <c r="C21" s="227"/>
      <c r="D21" s="225">
        <v>112</v>
      </c>
      <c r="E21" s="225">
        <v>102.1</v>
      </c>
      <c r="F21" s="225">
        <v>101.5</v>
      </c>
      <c r="G21" s="225">
        <v>102.4</v>
      </c>
      <c r="H21" s="225">
        <v>101.9</v>
      </c>
    </row>
    <row r="22" spans="2:8" ht="21" customHeight="1">
      <c r="B22" s="227" t="s">
        <v>487</v>
      </c>
      <c r="C22" s="227"/>
      <c r="D22" s="225">
        <v>95.4</v>
      </c>
      <c r="E22" s="225">
        <v>92.8</v>
      </c>
      <c r="F22" s="225">
        <v>103.2</v>
      </c>
      <c r="G22" s="225">
        <v>104</v>
      </c>
      <c r="H22" s="225">
        <v>100.2</v>
      </c>
    </row>
    <row r="23" spans="2:8" ht="21" customHeight="1">
      <c r="B23" s="227" t="s">
        <v>587</v>
      </c>
      <c r="C23" s="227"/>
      <c r="D23" s="225">
        <v>168.9</v>
      </c>
      <c r="E23" s="225">
        <v>126.1</v>
      </c>
      <c r="F23" s="225">
        <v>106</v>
      </c>
      <c r="G23" s="225">
        <v>106</v>
      </c>
      <c r="H23" s="225">
        <v>106.1</v>
      </c>
    </row>
    <row r="24" spans="2:8" ht="21" customHeight="1">
      <c r="B24" s="227" t="s">
        <v>488</v>
      </c>
      <c r="C24" s="227"/>
      <c r="D24" s="225">
        <v>102.2</v>
      </c>
      <c r="E24" s="225">
        <v>102.2</v>
      </c>
      <c r="F24" s="225">
        <v>95</v>
      </c>
      <c r="G24" s="225">
        <v>96.7</v>
      </c>
      <c r="H24" s="225">
        <v>102</v>
      </c>
    </row>
    <row r="25" spans="2:8" ht="21" customHeight="1">
      <c r="B25" s="220" t="s">
        <v>489</v>
      </c>
      <c r="C25" s="227"/>
      <c r="D25" s="222">
        <v>94.1</v>
      </c>
      <c r="E25" s="222">
        <v>93.2</v>
      </c>
      <c r="F25" s="222">
        <v>87.2</v>
      </c>
      <c r="G25" s="222">
        <v>91.1</v>
      </c>
      <c r="H25" s="222">
        <v>92.2</v>
      </c>
    </row>
    <row r="26" spans="2:8" ht="21" customHeight="1">
      <c r="B26" s="343" t="s">
        <v>490</v>
      </c>
      <c r="C26" s="227"/>
      <c r="D26" s="225">
        <v>93.83</v>
      </c>
      <c r="E26" s="225">
        <v>92.82</v>
      </c>
      <c r="F26" s="225">
        <v>86.11</v>
      </c>
      <c r="G26" s="225">
        <v>90.28</v>
      </c>
      <c r="H26" s="225">
        <v>90.97</v>
      </c>
    </row>
    <row r="27" spans="2:8" ht="21" customHeight="1">
      <c r="B27" s="343" t="s">
        <v>491</v>
      </c>
      <c r="C27" s="221"/>
      <c r="D27" s="225">
        <v>91.1</v>
      </c>
      <c r="E27" s="225">
        <v>94</v>
      </c>
      <c r="F27" s="225">
        <v>84.8</v>
      </c>
      <c r="G27" s="225">
        <v>87.6</v>
      </c>
      <c r="H27" s="225">
        <v>87.5</v>
      </c>
    </row>
    <row r="28" spans="2:8" ht="21" customHeight="1">
      <c r="B28" s="220" t="s">
        <v>492</v>
      </c>
      <c r="C28" s="221"/>
      <c r="D28" s="222">
        <v>98.8</v>
      </c>
      <c r="E28" s="222">
        <v>98.8</v>
      </c>
      <c r="F28" s="222">
        <v>99.4</v>
      </c>
      <c r="G28" s="222">
        <v>101.9</v>
      </c>
      <c r="H28" s="222">
        <v>101.9</v>
      </c>
    </row>
    <row r="29" spans="2:8" ht="21" customHeight="1">
      <c r="B29" s="220" t="s">
        <v>493</v>
      </c>
      <c r="C29" s="221"/>
      <c r="D29" s="222">
        <v>100.5</v>
      </c>
      <c r="E29" s="222">
        <v>101.3</v>
      </c>
      <c r="F29" s="222">
        <v>102.7</v>
      </c>
      <c r="G29" s="222">
        <v>103.6</v>
      </c>
      <c r="H29" s="222">
        <v>105.7</v>
      </c>
    </row>
    <row r="30" spans="2:8" ht="21" customHeight="1">
      <c r="B30" s="220" t="s">
        <v>494</v>
      </c>
      <c r="C30" s="496"/>
      <c r="D30" s="222">
        <v>105.9</v>
      </c>
      <c r="E30" s="222">
        <v>105.9</v>
      </c>
      <c r="F30" s="222">
        <v>106.7</v>
      </c>
      <c r="G30" s="222">
        <v>102.1</v>
      </c>
      <c r="H30" s="222">
        <v>102.5</v>
      </c>
    </row>
    <row r="31" spans="2:8" ht="9" customHeight="1">
      <c r="B31" s="220"/>
      <c r="C31" s="496"/>
      <c r="D31" s="222"/>
      <c r="E31" s="222"/>
      <c r="F31" s="222"/>
      <c r="G31" s="222"/>
      <c r="H31" s="222"/>
    </row>
    <row r="32" spans="2:8" ht="3" customHeight="1">
      <c r="B32" s="497"/>
      <c r="C32" s="498"/>
      <c r="D32" s="495"/>
      <c r="E32" s="495"/>
      <c r="F32" s="495"/>
      <c r="G32" s="495"/>
      <c r="H32" s="495"/>
    </row>
    <row r="33" spans="2:13" ht="9" customHeight="1">
      <c r="E33" s="217"/>
      <c r="F33" s="217"/>
    </row>
    <row r="34" spans="2:13" s="25" customFormat="1" ht="12.75" customHeight="1">
      <c r="B34" s="814" t="s">
        <v>519</v>
      </c>
      <c r="C34" s="814"/>
      <c r="D34" s="814"/>
      <c r="E34" s="814"/>
      <c r="F34" s="814"/>
      <c r="G34" s="814"/>
      <c r="H34" s="814"/>
      <c r="I34" s="539"/>
      <c r="J34" s="539"/>
      <c r="K34" s="539"/>
      <c r="L34" s="532"/>
      <c r="M34" s="518"/>
    </row>
    <row r="35" spans="2:13" ht="12.75" customHeight="1">
      <c r="E35" s="217"/>
      <c r="F35" s="217"/>
    </row>
    <row r="36" spans="2:13" ht="12.75" customHeight="1"/>
    <row r="37" spans="2:13" ht="12.75" customHeight="1"/>
    <row r="38" spans="2:13" ht="12.75" customHeight="1"/>
    <row r="39" spans="2:13" ht="12.75" customHeight="1"/>
    <row r="40" spans="2:13" ht="12.75" customHeight="1"/>
    <row r="41" spans="2:13" ht="12.75" customHeight="1"/>
    <row r="42" spans="2:13" ht="12.75" customHeight="1"/>
    <row r="43" spans="2:13" ht="12.75" customHeight="1"/>
    <row r="44" spans="2:13" ht="12.75" customHeight="1"/>
    <row r="45" spans="2:13" ht="12.75" customHeight="1"/>
    <row r="46" spans="2:13" ht="12.75" customHeight="1"/>
    <row r="47" spans="2:13" ht="12.75" customHeight="1"/>
    <row r="48" spans="2:1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mergeCells count="6">
    <mergeCell ref="B4:C6"/>
    <mergeCell ref="B8:C8"/>
    <mergeCell ref="B1:H1"/>
    <mergeCell ref="D5:H5"/>
    <mergeCell ref="D4:H4"/>
    <mergeCell ref="B34:H34"/>
  </mergeCells>
  <hyperlinks>
    <hyperlink ref="J2" location="Indice!A1" tooltip="(voltar ao índice)" display="Indice!A1" xr:uid="{00000000-0004-0000-2300-000000000000}"/>
  </hyperlinks>
  <printOptions horizontalCentered="1"/>
  <pageMargins left="0.27559055118110237" right="0.27559055118110237" top="0.6692913385826772" bottom="7.874015748031496E-2" header="0" footer="0"/>
  <pageSetup paperSize="9" scale="87" firstPageNumber="93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Q80"/>
  <sheetViews>
    <sheetView showGridLines="0" zoomScaleNormal="100" workbookViewId="0">
      <pane xSplit="4" ySplit="6" topLeftCell="E7" activePane="bottomRight" state="frozen"/>
      <selection activeCell="E37" sqref="E37"/>
      <selection pane="topRight" activeCell="E37" sqref="E37"/>
      <selection pane="bottomLeft" activeCell="E37" sqref="E37"/>
      <selection pane="bottomRight" activeCell="Q2" sqref="Q2"/>
    </sheetView>
  </sheetViews>
  <sheetFormatPr defaultRowHeight="21" customHeight="1"/>
  <cols>
    <col min="1" max="1" width="6.5703125" style="217" customWidth="1"/>
    <col min="2" max="2" width="11.140625" style="217" customWidth="1"/>
    <col min="3" max="3" width="21" style="217" customWidth="1"/>
    <col min="4" max="4" width="10.42578125" style="217" customWidth="1"/>
    <col min="5" max="5" width="9.85546875" style="23" customWidth="1"/>
    <col min="6" max="15" width="9.85546875" style="217" customWidth="1"/>
    <col min="16" max="16" width="6.5703125" style="217" customWidth="1"/>
    <col min="17" max="17" width="14.5703125" style="217" customWidth="1"/>
    <col min="18" max="16384" width="9.140625" style="217"/>
  </cols>
  <sheetData>
    <row r="1" spans="2:17" ht="21" customHeight="1">
      <c r="B1" s="825" t="s">
        <v>627</v>
      </c>
      <c r="C1" s="825"/>
      <c r="D1" s="825"/>
      <c r="E1" s="825"/>
      <c r="F1" s="825"/>
      <c r="G1" s="825"/>
      <c r="H1" s="825"/>
      <c r="I1" s="825"/>
      <c r="J1" s="825"/>
      <c r="K1" s="825"/>
      <c r="L1" s="825"/>
      <c r="M1" s="825"/>
      <c r="N1" s="825"/>
      <c r="O1" s="825"/>
    </row>
    <row r="2" spans="2:17" ht="21" customHeight="1">
      <c r="B2" s="327"/>
      <c r="C2" s="327"/>
      <c r="D2" s="327"/>
      <c r="E2" s="327"/>
      <c r="F2" s="327"/>
      <c r="G2" s="327"/>
      <c r="H2" s="327"/>
      <c r="I2" s="327"/>
      <c r="Q2" s="531" t="s">
        <v>412</v>
      </c>
    </row>
    <row r="3" spans="2:17" ht="13.5" customHeight="1">
      <c r="B3" s="38" t="s">
        <v>232</v>
      </c>
      <c r="H3" s="218"/>
      <c r="I3" s="218"/>
    </row>
    <row r="4" spans="2:17" ht="19.5" customHeight="1">
      <c r="B4" s="815" t="s">
        <v>195</v>
      </c>
      <c r="C4" s="816"/>
      <c r="D4" s="816"/>
      <c r="E4" s="821" t="s">
        <v>73</v>
      </c>
      <c r="F4" s="822"/>
      <c r="G4" s="822"/>
      <c r="H4" s="822"/>
      <c r="I4" s="822"/>
      <c r="J4" s="822"/>
      <c r="K4" s="822"/>
      <c r="L4" s="822"/>
      <c r="M4" s="822"/>
      <c r="N4" s="822"/>
      <c r="O4" s="829"/>
    </row>
    <row r="5" spans="2:17" ht="10.5" customHeight="1">
      <c r="B5" s="817"/>
      <c r="C5" s="818"/>
      <c r="D5" s="818"/>
      <c r="E5" s="821"/>
      <c r="F5" s="822"/>
      <c r="G5" s="822"/>
      <c r="H5" s="822"/>
      <c r="I5" s="822"/>
      <c r="J5" s="822"/>
      <c r="K5" s="822"/>
      <c r="L5" s="822"/>
      <c r="M5" s="822"/>
      <c r="N5" s="822"/>
      <c r="O5" s="829"/>
    </row>
    <row r="6" spans="2:17" ht="18" customHeight="1">
      <c r="B6" s="819"/>
      <c r="C6" s="820"/>
      <c r="D6" s="820"/>
      <c r="E6" s="489">
        <v>2010</v>
      </c>
      <c r="F6" s="489">
        <v>2011</v>
      </c>
      <c r="G6" s="489">
        <v>2012</v>
      </c>
      <c r="H6" s="489">
        <v>2013</v>
      </c>
      <c r="I6" s="489">
        <v>2014</v>
      </c>
      <c r="J6" s="489">
        <v>2015</v>
      </c>
      <c r="K6" s="490">
        <v>2016</v>
      </c>
      <c r="L6" s="489">
        <v>2017</v>
      </c>
      <c r="M6" s="489">
        <v>2018</v>
      </c>
      <c r="N6" s="489">
        <v>2019</v>
      </c>
      <c r="O6" s="489">
        <v>2020</v>
      </c>
    </row>
    <row r="7" spans="2:17" ht="9" customHeight="1">
      <c r="B7" s="491"/>
      <c r="C7" s="491"/>
      <c r="D7" s="491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</row>
    <row r="8" spans="2:17" s="219" customFormat="1" ht="21" customHeight="1">
      <c r="B8" s="826" t="s">
        <v>495</v>
      </c>
      <c r="C8" s="826"/>
      <c r="D8" s="488"/>
      <c r="E8" s="488"/>
      <c r="F8" s="222"/>
      <c r="G8" s="222"/>
      <c r="H8" s="222"/>
      <c r="I8" s="222"/>
      <c r="J8" s="222"/>
      <c r="K8" s="222"/>
      <c r="L8" s="222"/>
      <c r="M8" s="222"/>
      <c r="N8" s="222"/>
      <c r="O8" s="222"/>
    </row>
    <row r="9" spans="2:17" ht="21" customHeight="1">
      <c r="B9" s="223" t="s">
        <v>496</v>
      </c>
      <c r="C9" s="221"/>
      <c r="D9" s="221"/>
      <c r="E9" s="221"/>
      <c r="F9" s="222"/>
      <c r="G9" s="222"/>
      <c r="H9" s="222"/>
      <c r="I9" s="222"/>
      <c r="J9" s="222"/>
      <c r="K9" s="222"/>
      <c r="L9" s="222"/>
      <c r="M9" s="222"/>
      <c r="N9" s="222"/>
      <c r="O9" s="222"/>
    </row>
    <row r="10" spans="2:17" ht="21" customHeight="1">
      <c r="B10" s="226" t="s">
        <v>138</v>
      </c>
      <c r="C10" s="229" t="s">
        <v>76</v>
      </c>
      <c r="D10" s="344" t="s">
        <v>497</v>
      </c>
      <c r="E10" s="225">
        <v>25</v>
      </c>
      <c r="F10" s="225">
        <v>26</v>
      </c>
      <c r="G10" s="225">
        <v>26</v>
      </c>
      <c r="H10" s="225">
        <v>27</v>
      </c>
      <c r="I10" s="225">
        <v>27</v>
      </c>
      <c r="J10" s="225">
        <v>27</v>
      </c>
      <c r="K10" s="225">
        <v>27</v>
      </c>
      <c r="L10" s="225">
        <v>27</v>
      </c>
      <c r="M10" s="225">
        <v>27</v>
      </c>
      <c r="N10" s="225">
        <v>28</v>
      </c>
      <c r="O10" s="225">
        <v>28</v>
      </c>
    </row>
    <row r="11" spans="2:17" ht="3" customHeight="1">
      <c r="B11" s="226"/>
      <c r="C11" s="229"/>
      <c r="D11" s="221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</row>
    <row r="12" spans="2:17" ht="21" customHeight="1">
      <c r="B12" s="223" t="s">
        <v>498</v>
      </c>
      <c r="C12" s="229"/>
      <c r="D12" s="221"/>
      <c r="E12" s="222"/>
      <c r="F12" s="222"/>
      <c r="G12" s="222"/>
      <c r="H12" s="222"/>
      <c r="I12" s="222"/>
      <c r="J12" s="222"/>
      <c r="K12" s="222"/>
      <c r="L12" s="225"/>
      <c r="M12" s="225"/>
      <c r="N12" s="225"/>
      <c r="O12" s="225"/>
    </row>
    <row r="13" spans="2:17" ht="21" customHeight="1">
      <c r="B13" s="227" t="s">
        <v>138</v>
      </c>
      <c r="C13" s="227" t="s">
        <v>30</v>
      </c>
      <c r="D13" s="828" t="s">
        <v>497</v>
      </c>
      <c r="E13" s="225">
        <v>206.53</v>
      </c>
      <c r="F13" s="225">
        <v>169.07</v>
      </c>
      <c r="G13" s="225">
        <v>171.98</v>
      </c>
      <c r="H13" s="225">
        <v>114.42</v>
      </c>
      <c r="I13" s="225">
        <v>103.99</v>
      </c>
      <c r="J13" s="225">
        <v>105.79</v>
      </c>
      <c r="K13" s="225">
        <v>132.13</v>
      </c>
      <c r="L13" s="225">
        <v>109.38</v>
      </c>
      <c r="M13" s="225">
        <v>113.27</v>
      </c>
      <c r="N13" s="225">
        <v>95.87</v>
      </c>
      <c r="O13" s="225">
        <v>98.7</v>
      </c>
    </row>
    <row r="14" spans="2:17" ht="21" customHeight="1">
      <c r="B14" s="221"/>
      <c r="C14" s="227" t="s">
        <v>171</v>
      </c>
      <c r="D14" s="828"/>
      <c r="E14" s="225">
        <v>65.010000000000005</v>
      </c>
      <c r="F14" s="225">
        <v>55.76</v>
      </c>
      <c r="G14" s="225">
        <v>49.15</v>
      </c>
      <c r="H14" s="225">
        <v>58.7</v>
      </c>
      <c r="I14" s="225">
        <v>54.61</v>
      </c>
      <c r="J14" s="225">
        <v>53.4</v>
      </c>
      <c r="K14" s="225">
        <v>51.79</v>
      </c>
      <c r="L14" s="225">
        <v>58.04</v>
      </c>
      <c r="M14" s="225">
        <v>48.12</v>
      </c>
      <c r="N14" s="225">
        <v>53.95</v>
      </c>
      <c r="O14" s="225">
        <v>48.9</v>
      </c>
    </row>
    <row r="15" spans="2:17" ht="21" customHeight="1">
      <c r="B15" s="224"/>
      <c r="C15" s="227" t="s">
        <v>198</v>
      </c>
      <c r="D15" s="828"/>
      <c r="E15" s="225">
        <v>114.38</v>
      </c>
      <c r="F15" s="225">
        <v>89.39</v>
      </c>
      <c r="G15" s="225">
        <v>102.75</v>
      </c>
      <c r="H15" s="225">
        <v>90.88</v>
      </c>
      <c r="I15" s="225">
        <v>90.54</v>
      </c>
      <c r="J15" s="225">
        <v>83.06</v>
      </c>
      <c r="K15" s="225">
        <v>101.25</v>
      </c>
      <c r="L15" s="225">
        <v>90.37</v>
      </c>
      <c r="M15" s="225">
        <v>94.2</v>
      </c>
      <c r="N15" s="225">
        <v>93.15</v>
      </c>
      <c r="O15" s="225">
        <v>92.53</v>
      </c>
    </row>
    <row r="16" spans="2:17" ht="21" customHeight="1">
      <c r="B16" s="224"/>
      <c r="C16" s="227" t="s">
        <v>35</v>
      </c>
      <c r="D16" s="828"/>
      <c r="E16" s="225">
        <v>117.68</v>
      </c>
      <c r="F16" s="225">
        <v>99.93</v>
      </c>
      <c r="G16" s="225">
        <v>97.11</v>
      </c>
      <c r="H16" s="225">
        <v>57.03</v>
      </c>
      <c r="I16" s="225">
        <v>47.52</v>
      </c>
      <c r="J16" s="225">
        <v>84.56</v>
      </c>
      <c r="K16" s="225">
        <v>54.56</v>
      </c>
      <c r="L16" s="225">
        <v>59.81</v>
      </c>
      <c r="M16" s="225">
        <v>56.32</v>
      </c>
      <c r="N16" s="225">
        <v>81.819999999999993</v>
      </c>
      <c r="O16" s="225">
        <v>66.72</v>
      </c>
    </row>
    <row r="17" spans="2:15" ht="21" customHeight="1">
      <c r="B17" s="221"/>
      <c r="C17" s="227" t="s">
        <v>172</v>
      </c>
      <c r="D17" s="828"/>
      <c r="E17" s="225">
        <v>203.57</v>
      </c>
      <c r="F17" s="225">
        <v>233.98</v>
      </c>
      <c r="G17" s="225">
        <v>281.33999999999997</v>
      </c>
      <c r="H17" s="225">
        <v>156.61000000000001</v>
      </c>
      <c r="I17" s="225">
        <v>148.35</v>
      </c>
      <c r="J17" s="225">
        <v>136.9</v>
      </c>
      <c r="K17" s="225">
        <v>145.19</v>
      </c>
      <c r="L17" s="225">
        <v>160.03</v>
      </c>
      <c r="M17" s="225">
        <v>173</v>
      </c>
      <c r="N17" s="225">
        <v>217.18</v>
      </c>
      <c r="O17" s="225">
        <v>177.86</v>
      </c>
    </row>
    <row r="18" spans="2:15" ht="21" customHeight="1">
      <c r="B18" s="221"/>
      <c r="C18" s="227" t="s">
        <v>34</v>
      </c>
      <c r="D18" s="828"/>
      <c r="E18" s="225">
        <v>122.53</v>
      </c>
      <c r="F18" s="225">
        <v>95.58</v>
      </c>
      <c r="G18" s="225">
        <v>79.27</v>
      </c>
      <c r="H18" s="225">
        <v>69.28</v>
      </c>
      <c r="I18" s="225">
        <v>60.09</v>
      </c>
      <c r="J18" s="225">
        <v>60.15</v>
      </c>
      <c r="K18" s="225">
        <v>73.98</v>
      </c>
      <c r="L18" s="225">
        <v>60.4</v>
      </c>
      <c r="M18" s="225">
        <v>71.48</v>
      </c>
      <c r="N18" s="225">
        <v>90.45</v>
      </c>
      <c r="O18" s="225">
        <v>115.03</v>
      </c>
    </row>
    <row r="19" spans="2:15" ht="21" customHeight="1">
      <c r="B19" s="221"/>
      <c r="C19" s="227" t="s">
        <v>96</v>
      </c>
      <c r="D19" s="828"/>
      <c r="E19" s="225">
        <v>281.23</v>
      </c>
      <c r="F19" s="225">
        <v>201.84</v>
      </c>
      <c r="G19" s="225">
        <v>123.65</v>
      </c>
      <c r="H19" s="225">
        <v>71.33</v>
      </c>
      <c r="I19" s="225">
        <v>65.38</v>
      </c>
      <c r="J19" s="225">
        <v>64.41</v>
      </c>
      <c r="K19" s="225">
        <v>78.430000000000007</v>
      </c>
      <c r="L19" s="225">
        <v>76.27</v>
      </c>
      <c r="M19" s="225">
        <v>81.03</v>
      </c>
      <c r="N19" s="225">
        <v>82.3</v>
      </c>
      <c r="O19" s="225">
        <v>84.07</v>
      </c>
    </row>
    <row r="20" spans="2:15" ht="21" customHeight="1">
      <c r="B20" s="221"/>
      <c r="C20" s="227" t="s">
        <v>32</v>
      </c>
      <c r="D20" s="828"/>
      <c r="E20" s="225">
        <v>112.29</v>
      </c>
      <c r="F20" s="225">
        <v>106.21</v>
      </c>
      <c r="G20" s="225">
        <v>127.22</v>
      </c>
      <c r="H20" s="225">
        <v>119.49</v>
      </c>
      <c r="I20" s="225">
        <v>104.42</v>
      </c>
      <c r="J20" s="225">
        <v>110.88</v>
      </c>
      <c r="K20" s="225">
        <v>110.09</v>
      </c>
      <c r="L20" s="225">
        <v>84.56</v>
      </c>
      <c r="M20" s="225">
        <v>131.80000000000001</v>
      </c>
      <c r="N20" s="225">
        <v>101.97</v>
      </c>
      <c r="O20" s="225">
        <v>145.6</v>
      </c>
    </row>
    <row r="21" spans="2:15" ht="21" customHeight="1">
      <c r="B21" s="221"/>
      <c r="C21" s="227" t="s">
        <v>187</v>
      </c>
      <c r="D21" s="828"/>
      <c r="E21" s="225">
        <v>103</v>
      </c>
      <c r="F21" s="225">
        <v>100.41</v>
      </c>
      <c r="G21" s="225">
        <v>90.32</v>
      </c>
      <c r="H21" s="225">
        <v>81.510000000000005</v>
      </c>
      <c r="I21" s="225">
        <v>89.09</v>
      </c>
      <c r="J21" s="225">
        <v>73.91</v>
      </c>
      <c r="K21" s="225">
        <v>88.77</v>
      </c>
      <c r="L21" s="225">
        <v>75.36</v>
      </c>
      <c r="M21" s="225">
        <v>106.47</v>
      </c>
      <c r="N21" s="225">
        <v>84.45</v>
      </c>
      <c r="O21" s="225">
        <v>80.34</v>
      </c>
    </row>
    <row r="22" spans="2:15" ht="21" customHeight="1">
      <c r="B22" s="221"/>
      <c r="C22" s="227" t="s">
        <v>36</v>
      </c>
      <c r="D22" s="828"/>
      <c r="E22" s="225">
        <v>124.66</v>
      </c>
      <c r="F22" s="225">
        <v>125.47</v>
      </c>
      <c r="G22" s="225">
        <v>101.31</v>
      </c>
      <c r="H22" s="225">
        <v>99.62</v>
      </c>
      <c r="I22" s="225">
        <v>92.11</v>
      </c>
      <c r="J22" s="225">
        <v>96.1</v>
      </c>
      <c r="K22" s="225">
        <v>120</v>
      </c>
      <c r="L22" s="225">
        <v>101.11</v>
      </c>
      <c r="M22" s="225">
        <v>91.71</v>
      </c>
      <c r="N22" s="225">
        <v>99.36</v>
      </c>
      <c r="O22" s="225">
        <v>92.32</v>
      </c>
    </row>
    <row r="23" spans="2:15" ht="21" customHeight="1">
      <c r="B23" s="221"/>
      <c r="C23" s="227" t="s">
        <v>37</v>
      </c>
      <c r="D23" s="828"/>
      <c r="E23" s="225">
        <v>122.75</v>
      </c>
      <c r="F23" s="225">
        <v>109.72</v>
      </c>
      <c r="G23" s="225">
        <v>118.66</v>
      </c>
      <c r="H23" s="225">
        <v>88.94</v>
      </c>
      <c r="I23" s="225">
        <v>80.38</v>
      </c>
      <c r="J23" s="225">
        <v>86.95</v>
      </c>
      <c r="K23" s="225">
        <v>106.69</v>
      </c>
      <c r="L23" s="225">
        <v>97.9</v>
      </c>
      <c r="M23" s="225">
        <v>121.04</v>
      </c>
      <c r="N23" s="225">
        <v>116.94</v>
      </c>
      <c r="O23" s="225">
        <v>97.51</v>
      </c>
    </row>
    <row r="24" spans="2:15" ht="21" customHeight="1">
      <c r="B24" s="221"/>
      <c r="C24" s="227" t="s">
        <v>90</v>
      </c>
      <c r="D24" s="828"/>
      <c r="E24" s="225">
        <v>103.46</v>
      </c>
      <c r="F24" s="225">
        <v>108.54</v>
      </c>
      <c r="G24" s="225">
        <v>90.91</v>
      </c>
      <c r="H24" s="225">
        <v>64.19</v>
      </c>
      <c r="I24" s="225">
        <v>61.11</v>
      </c>
      <c r="J24" s="225">
        <v>59.05</v>
      </c>
      <c r="K24" s="225">
        <v>62.57</v>
      </c>
      <c r="L24" s="225">
        <v>58.43</v>
      </c>
      <c r="M24" s="225">
        <v>69.67</v>
      </c>
      <c r="N24" s="225">
        <v>62</v>
      </c>
      <c r="O24" s="225">
        <v>74.61</v>
      </c>
    </row>
    <row r="25" spans="2:15" ht="21" customHeight="1">
      <c r="B25" s="221"/>
      <c r="C25" s="227" t="s">
        <v>188</v>
      </c>
      <c r="D25" s="828"/>
      <c r="E25" s="225">
        <v>100.9</v>
      </c>
      <c r="F25" s="225">
        <v>89.99</v>
      </c>
      <c r="G25" s="225">
        <v>93.59</v>
      </c>
      <c r="H25" s="225">
        <v>93.51</v>
      </c>
      <c r="I25" s="225">
        <v>74.069999999999993</v>
      </c>
      <c r="J25" s="225">
        <v>87.53</v>
      </c>
      <c r="K25" s="225">
        <v>127.96</v>
      </c>
      <c r="L25" s="225">
        <v>99.94</v>
      </c>
      <c r="M25" s="225">
        <v>105.71</v>
      </c>
      <c r="N25" s="225">
        <v>81.63</v>
      </c>
      <c r="O25" s="225">
        <v>93.16</v>
      </c>
    </row>
    <row r="26" spans="2:15" ht="21" customHeight="1">
      <c r="B26" s="223" t="s">
        <v>135</v>
      </c>
      <c r="C26" s="221"/>
      <c r="D26" s="221"/>
      <c r="E26" s="222"/>
      <c r="F26" s="222"/>
      <c r="G26" s="222"/>
      <c r="H26" s="222"/>
      <c r="I26" s="222"/>
      <c r="J26" s="222"/>
      <c r="K26" s="222"/>
      <c r="L26" s="225"/>
      <c r="M26" s="225"/>
      <c r="N26" s="225"/>
      <c r="O26" s="225"/>
    </row>
    <row r="27" spans="2:15" ht="21" customHeight="1">
      <c r="B27" s="227" t="s">
        <v>138</v>
      </c>
      <c r="C27" s="227" t="s">
        <v>174</v>
      </c>
      <c r="D27" s="828" t="s">
        <v>499</v>
      </c>
      <c r="E27" s="225">
        <v>60.66</v>
      </c>
      <c r="F27" s="225">
        <v>47.65</v>
      </c>
      <c r="G27" s="225">
        <v>53.18</v>
      </c>
      <c r="H27" s="225">
        <v>50.13</v>
      </c>
      <c r="I27" s="225">
        <v>34.47</v>
      </c>
      <c r="J27" s="225">
        <v>37.08</v>
      </c>
      <c r="K27" s="225">
        <v>38.61</v>
      </c>
      <c r="L27" s="225">
        <v>42.48</v>
      </c>
      <c r="M27" s="225">
        <v>39.29</v>
      </c>
      <c r="N27" s="225">
        <v>43.29</v>
      </c>
      <c r="O27" s="225">
        <v>43.28</v>
      </c>
    </row>
    <row r="28" spans="2:15" ht="21" customHeight="1">
      <c r="B28" s="228"/>
      <c r="C28" s="227" t="s">
        <v>175</v>
      </c>
      <c r="D28" s="828"/>
      <c r="E28" s="225">
        <v>18.899999999999999</v>
      </c>
      <c r="F28" s="225">
        <v>16.47</v>
      </c>
      <c r="G28" s="225">
        <v>18.149999999999999</v>
      </c>
      <c r="H28" s="225">
        <v>19.98</v>
      </c>
      <c r="I28" s="225">
        <v>20.350000000000001</v>
      </c>
      <c r="J28" s="225">
        <v>16.940000000000001</v>
      </c>
      <c r="K28" s="225">
        <v>16.14</v>
      </c>
      <c r="L28" s="225">
        <v>18.059999999999999</v>
      </c>
      <c r="M28" s="225">
        <v>19.41</v>
      </c>
      <c r="N28" s="225">
        <v>19.059999999999999</v>
      </c>
      <c r="O28" s="225">
        <v>18.07</v>
      </c>
    </row>
    <row r="29" spans="2:15" ht="21" customHeight="1">
      <c r="B29" s="228"/>
      <c r="C29" s="227" t="s">
        <v>176</v>
      </c>
      <c r="D29" s="828"/>
      <c r="E29" s="225">
        <v>42.77</v>
      </c>
      <c r="F29" s="225">
        <v>39.15</v>
      </c>
      <c r="G29" s="225">
        <v>31.54</v>
      </c>
      <c r="H29" s="225">
        <v>31.5</v>
      </c>
      <c r="I29" s="225">
        <v>26.7</v>
      </c>
      <c r="J29" s="225">
        <v>26.08</v>
      </c>
      <c r="K29" s="225">
        <v>28.82</v>
      </c>
      <c r="L29" s="225">
        <v>32.380000000000003</v>
      </c>
      <c r="M29" s="225">
        <v>32.04</v>
      </c>
      <c r="N29" s="225">
        <v>29.28</v>
      </c>
      <c r="O29" s="225">
        <v>25.65</v>
      </c>
    </row>
    <row r="30" spans="2:15" ht="21" customHeight="1">
      <c r="B30" s="228"/>
      <c r="C30" s="227" t="s">
        <v>189</v>
      </c>
      <c r="D30" s="828"/>
      <c r="E30" s="225">
        <v>34.58</v>
      </c>
      <c r="F30" s="225">
        <v>31.98</v>
      </c>
      <c r="G30" s="225">
        <v>31.87</v>
      </c>
      <c r="H30" s="225">
        <v>33.03</v>
      </c>
      <c r="I30" s="225">
        <v>28.22</v>
      </c>
      <c r="J30" s="225">
        <v>29.95</v>
      </c>
      <c r="K30" s="225">
        <v>29.29</v>
      </c>
      <c r="L30" s="225">
        <v>30</v>
      </c>
      <c r="M30" s="225">
        <v>30</v>
      </c>
      <c r="N30" s="225">
        <v>30.78</v>
      </c>
      <c r="O30" s="225">
        <v>30</v>
      </c>
    </row>
    <row r="31" spans="2:15" ht="21" customHeight="1">
      <c r="B31" s="228"/>
      <c r="C31" s="227" t="s">
        <v>190</v>
      </c>
      <c r="D31" s="828"/>
      <c r="E31" s="225">
        <v>64.61</v>
      </c>
      <c r="F31" s="225">
        <v>56.66</v>
      </c>
      <c r="G31" s="225">
        <v>56.26</v>
      </c>
      <c r="H31" s="225">
        <v>71.75</v>
      </c>
      <c r="I31" s="225">
        <v>72.849999999999994</v>
      </c>
      <c r="J31" s="225">
        <v>72.849999999999994</v>
      </c>
      <c r="K31" s="225">
        <v>74.75</v>
      </c>
      <c r="L31" s="225">
        <v>69.150000000000006</v>
      </c>
      <c r="M31" s="225">
        <v>70.19</v>
      </c>
      <c r="N31" s="225">
        <v>75</v>
      </c>
      <c r="O31" s="225">
        <v>75</v>
      </c>
    </row>
    <row r="32" spans="2:15" ht="21" customHeight="1">
      <c r="B32" s="228"/>
      <c r="C32" s="227" t="s">
        <v>473</v>
      </c>
      <c r="D32" s="828"/>
      <c r="E32" s="225">
        <v>339.39</v>
      </c>
      <c r="F32" s="225">
        <v>303.29000000000002</v>
      </c>
      <c r="G32" s="225">
        <v>305.63</v>
      </c>
      <c r="H32" s="225">
        <v>364.24</v>
      </c>
      <c r="I32" s="225">
        <v>71.53</v>
      </c>
      <c r="J32" s="225">
        <v>90.72</v>
      </c>
      <c r="K32" s="225">
        <v>77.25</v>
      </c>
      <c r="L32" s="225">
        <v>46.09</v>
      </c>
      <c r="M32" s="225">
        <v>68.09</v>
      </c>
      <c r="N32" s="225">
        <v>59.91</v>
      </c>
      <c r="O32" s="225">
        <v>59.25</v>
      </c>
    </row>
    <row r="33" spans="2:15" ht="21" customHeight="1">
      <c r="B33" s="228"/>
      <c r="C33" s="227" t="s">
        <v>191</v>
      </c>
      <c r="D33" s="828"/>
      <c r="E33" s="225">
        <v>120.8</v>
      </c>
      <c r="F33" s="225">
        <v>211.22</v>
      </c>
      <c r="G33" s="225">
        <v>157</v>
      </c>
      <c r="H33" s="225">
        <v>164.36</v>
      </c>
      <c r="I33" s="225">
        <v>115.18</v>
      </c>
      <c r="J33" s="225">
        <v>140.35</v>
      </c>
      <c r="K33" s="225">
        <v>109.3</v>
      </c>
      <c r="L33" s="225">
        <v>123.22</v>
      </c>
      <c r="M33" s="225">
        <v>213.9</v>
      </c>
      <c r="N33" s="225">
        <v>203.1</v>
      </c>
      <c r="O33" s="225">
        <v>153.59</v>
      </c>
    </row>
    <row r="34" spans="2:15" ht="21" customHeight="1">
      <c r="B34" s="223" t="s">
        <v>177</v>
      </c>
      <c r="C34" s="221"/>
      <c r="D34" s="221"/>
      <c r="E34" s="222"/>
      <c r="F34" s="222"/>
      <c r="G34" s="222"/>
      <c r="H34" s="222"/>
      <c r="I34" s="222"/>
      <c r="J34" s="222"/>
      <c r="K34" s="222"/>
      <c r="L34" s="225"/>
      <c r="M34" s="225"/>
    </row>
    <row r="35" spans="2:15" ht="21" customHeight="1">
      <c r="B35" s="221"/>
      <c r="C35" s="221" t="s">
        <v>178</v>
      </c>
      <c r="D35" s="828" t="s">
        <v>497</v>
      </c>
      <c r="E35" s="225">
        <v>85.07</v>
      </c>
      <c r="F35" s="225">
        <v>70.58</v>
      </c>
      <c r="G35" s="225">
        <v>48.07</v>
      </c>
      <c r="H35" s="225">
        <v>58.13</v>
      </c>
      <c r="I35" s="225">
        <v>40.57</v>
      </c>
      <c r="J35" s="225">
        <v>44.84</v>
      </c>
      <c r="K35" s="225">
        <v>62.22</v>
      </c>
      <c r="L35" s="225">
        <v>53.19</v>
      </c>
      <c r="M35" s="225">
        <v>63.09</v>
      </c>
      <c r="N35" s="225">
        <v>55.31</v>
      </c>
      <c r="O35" s="225">
        <v>54.04</v>
      </c>
    </row>
    <row r="36" spans="2:15" ht="21" customHeight="1">
      <c r="B36" s="221"/>
      <c r="C36" s="221" t="s">
        <v>179</v>
      </c>
      <c r="D36" s="828"/>
      <c r="E36" s="225">
        <v>63.17</v>
      </c>
      <c r="F36" s="225">
        <v>43.77</v>
      </c>
      <c r="G36" s="225">
        <v>41.26</v>
      </c>
      <c r="H36" s="225">
        <v>43.15</v>
      </c>
      <c r="I36" s="225">
        <v>25.99</v>
      </c>
      <c r="J36" s="225">
        <v>39.42</v>
      </c>
      <c r="K36" s="225">
        <v>49.92</v>
      </c>
      <c r="L36" s="225">
        <v>41.08</v>
      </c>
      <c r="M36" s="225">
        <v>47.54</v>
      </c>
      <c r="N36" s="225">
        <v>48.71</v>
      </c>
      <c r="O36" s="225">
        <v>44.98</v>
      </c>
    </row>
    <row r="37" spans="2:15" ht="21" customHeight="1">
      <c r="B37" s="223" t="s">
        <v>180</v>
      </c>
      <c r="C37" s="221"/>
      <c r="D37" s="221"/>
      <c r="E37" s="221"/>
      <c r="F37" s="222"/>
      <c r="G37" s="222"/>
      <c r="H37" s="222"/>
      <c r="I37" s="222"/>
      <c r="J37" s="222"/>
      <c r="K37" s="222"/>
      <c r="L37" s="225"/>
      <c r="M37" s="225"/>
    </row>
    <row r="38" spans="2:15" ht="21" customHeight="1">
      <c r="B38" s="221"/>
      <c r="C38" s="221" t="s">
        <v>197</v>
      </c>
      <c r="D38" s="221"/>
      <c r="E38" s="221"/>
      <c r="F38" s="225"/>
      <c r="G38" s="225"/>
      <c r="H38" s="225"/>
      <c r="I38" s="225"/>
      <c r="J38" s="225"/>
      <c r="K38" s="225"/>
      <c r="L38" s="225"/>
      <c r="M38" s="225"/>
      <c r="N38" s="225"/>
      <c r="O38" s="225"/>
    </row>
    <row r="39" spans="2:15" ht="21" customHeight="1">
      <c r="B39" s="227" t="s">
        <v>138</v>
      </c>
      <c r="C39" s="227" t="s">
        <v>181</v>
      </c>
      <c r="D39" s="828" t="s">
        <v>497</v>
      </c>
      <c r="E39" s="225">
        <v>58.6</v>
      </c>
      <c r="F39" s="225">
        <v>61.1</v>
      </c>
      <c r="G39" s="225">
        <v>61.1</v>
      </c>
      <c r="H39" s="225">
        <v>125</v>
      </c>
      <c r="I39" s="225">
        <v>60</v>
      </c>
      <c r="J39" s="225">
        <v>117.8</v>
      </c>
      <c r="K39" s="225">
        <v>141</v>
      </c>
      <c r="L39" s="225">
        <v>163</v>
      </c>
      <c r="M39" s="225">
        <v>131.9</v>
      </c>
      <c r="N39" s="225">
        <v>104.6</v>
      </c>
      <c r="O39" s="225">
        <v>182.2</v>
      </c>
    </row>
    <row r="40" spans="2:15" ht="21" customHeight="1">
      <c r="B40" s="221"/>
      <c r="C40" s="227" t="s">
        <v>192</v>
      </c>
      <c r="D40" s="828"/>
      <c r="E40" s="225">
        <v>250</v>
      </c>
      <c r="F40" s="225">
        <v>171</v>
      </c>
      <c r="G40" s="225">
        <v>145</v>
      </c>
      <c r="H40" s="225">
        <v>145</v>
      </c>
      <c r="I40" s="225">
        <v>142</v>
      </c>
      <c r="J40" s="225">
        <v>152</v>
      </c>
      <c r="K40" s="225">
        <v>156</v>
      </c>
      <c r="L40" s="225">
        <v>190</v>
      </c>
      <c r="M40" s="225">
        <v>200</v>
      </c>
      <c r="N40" s="225">
        <v>201</v>
      </c>
      <c r="O40" s="225">
        <v>332.2</v>
      </c>
    </row>
    <row r="41" spans="2:15" ht="21" customHeight="1">
      <c r="B41" s="221"/>
      <c r="C41" s="221" t="s">
        <v>139</v>
      </c>
      <c r="D41" s="221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</row>
    <row r="42" spans="2:15" ht="21" customHeight="1">
      <c r="B42" s="227" t="s">
        <v>138</v>
      </c>
      <c r="C42" s="227" t="s">
        <v>182</v>
      </c>
      <c r="D42" s="828" t="s">
        <v>497</v>
      </c>
      <c r="E42" s="225">
        <v>128.76</v>
      </c>
      <c r="F42" s="225">
        <v>177.5</v>
      </c>
      <c r="G42" s="225">
        <v>158.5</v>
      </c>
      <c r="H42" s="225">
        <v>245</v>
      </c>
      <c r="I42" s="225">
        <v>209</v>
      </c>
      <c r="J42" s="225">
        <v>211.5</v>
      </c>
      <c r="K42" s="225">
        <v>215</v>
      </c>
      <c r="L42" s="225">
        <v>145</v>
      </c>
      <c r="M42" s="225">
        <v>165.5</v>
      </c>
      <c r="N42" s="225">
        <v>169</v>
      </c>
      <c r="O42" s="225">
        <v>169</v>
      </c>
    </row>
    <row r="43" spans="2:15" s="219" customFormat="1" ht="21" customHeight="1">
      <c r="B43" s="221"/>
      <c r="C43" s="227" t="s">
        <v>183</v>
      </c>
      <c r="D43" s="828"/>
      <c r="E43" s="225">
        <v>77</v>
      </c>
      <c r="F43" s="225">
        <v>69.39</v>
      </c>
      <c r="G43" s="225">
        <v>75.02</v>
      </c>
      <c r="H43" s="225">
        <v>61.68</v>
      </c>
      <c r="I43" s="225">
        <v>68.72</v>
      </c>
      <c r="J43" s="225">
        <v>81.47</v>
      </c>
      <c r="K43" s="225">
        <v>82.21</v>
      </c>
      <c r="L43" s="225">
        <v>97.83</v>
      </c>
      <c r="M43" s="225">
        <v>96.29</v>
      </c>
      <c r="N43" s="225">
        <v>90.12</v>
      </c>
      <c r="O43" s="225">
        <v>88.95</v>
      </c>
    </row>
    <row r="44" spans="2:15" ht="21" customHeight="1">
      <c r="B44" s="221"/>
      <c r="C44" s="221" t="s">
        <v>164</v>
      </c>
      <c r="D44" s="221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</row>
    <row r="45" spans="2:15" ht="21" customHeight="1">
      <c r="B45" s="227" t="s">
        <v>138</v>
      </c>
      <c r="C45" s="227" t="s">
        <v>100</v>
      </c>
      <c r="D45" s="828" t="s">
        <v>497</v>
      </c>
      <c r="E45" s="225">
        <v>13.86</v>
      </c>
      <c r="F45" s="225">
        <v>14.37</v>
      </c>
      <c r="G45" s="225">
        <v>13.73</v>
      </c>
      <c r="H45" s="225">
        <v>15.45</v>
      </c>
      <c r="I45" s="225">
        <v>16.53</v>
      </c>
      <c r="J45" s="225">
        <v>17.18</v>
      </c>
      <c r="K45" s="225">
        <v>24.58</v>
      </c>
      <c r="L45" s="225">
        <v>22.58</v>
      </c>
      <c r="M45" s="225">
        <v>24.67</v>
      </c>
      <c r="N45" s="225">
        <v>24.67</v>
      </c>
      <c r="O45" s="225">
        <v>25.65</v>
      </c>
    </row>
    <row r="46" spans="2:15" ht="21" customHeight="1">
      <c r="B46" s="221"/>
      <c r="C46" s="227" t="s">
        <v>21</v>
      </c>
      <c r="D46" s="828"/>
      <c r="E46" s="225">
        <v>113.83</v>
      </c>
      <c r="F46" s="225">
        <v>99.77</v>
      </c>
      <c r="G46" s="225">
        <v>62.95</v>
      </c>
      <c r="H46" s="225">
        <v>71.900000000000006</v>
      </c>
      <c r="I46" s="225">
        <v>89.41</v>
      </c>
      <c r="J46" s="225">
        <v>88.97</v>
      </c>
      <c r="K46" s="225">
        <v>111.31</v>
      </c>
      <c r="L46" s="225">
        <v>125.44</v>
      </c>
      <c r="M46" s="225">
        <v>130.68</v>
      </c>
      <c r="N46" s="225">
        <v>186.16</v>
      </c>
      <c r="O46" s="225">
        <v>130.19</v>
      </c>
    </row>
    <row r="47" spans="2:15" ht="21" customHeight="1">
      <c r="B47" s="221"/>
      <c r="C47" s="227" t="s">
        <v>20</v>
      </c>
      <c r="D47" s="828"/>
      <c r="E47" s="225">
        <v>159.28</v>
      </c>
      <c r="F47" s="225">
        <v>148.22999999999999</v>
      </c>
      <c r="G47" s="225">
        <v>113.83</v>
      </c>
      <c r="H47" s="225">
        <v>118.73</v>
      </c>
      <c r="I47" s="225">
        <v>119.13</v>
      </c>
      <c r="J47" s="225">
        <v>105.62</v>
      </c>
      <c r="K47" s="225">
        <v>124.5</v>
      </c>
      <c r="L47" s="225">
        <v>108.92</v>
      </c>
      <c r="M47" s="225">
        <v>139.85</v>
      </c>
      <c r="N47" s="225">
        <v>205.19</v>
      </c>
      <c r="O47" s="225">
        <v>184.62</v>
      </c>
    </row>
    <row r="48" spans="2:15" ht="3" customHeight="1">
      <c r="B48" s="221"/>
      <c r="C48" s="227"/>
      <c r="D48" s="221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</row>
    <row r="49" spans="2:15" ht="21" customHeight="1">
      <c r="B49" s="221"/>
      <c r="C49" s="221" t="s">
        <v>140</v>
      </c>
      <c r="D49" s="345" t="s">
        <v>497</v>
      </c>
      <c r="E49" s="225">
        <v>112.21</v>
      </c>
      <c r="F49" s="225">
        <v>201.06</v>
      </c>
      <c r="G49" s="225">
        <v>186.62</v>
      </c>
      <c r="H49" s="225">
        <v>157.79</v>
      </c>
      <c r="I49" s="225">
        <v>89.93</v>
      </c>
      <c r="J49" s="225">
        <v>103.06</v>
      </c>
      <c r="K49" s="225">
        <v>108.3</v>
      </c>
      <c r="L49" s="225">
        <v>100.35</v>
      </c>
      <c r="M49" s="225">
        <v>102</v>
      </c>
      <c r="N49" s="225">
        <v>108.39</v>
      </c>
      <c r="O49" s="225">
        <v>114.17</v>
      </c>
    </row>
    <row r="50" spans="2:15" ht="21" customHeight="1">
      <c r="B50" s="223" t="s">
        <v>290</v>
      </c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</row>
    <row r="51" spans="2:15" s="25" customFormat="1" ht="21" customHeight="1">
      <c r="B51" s="227" t="s">
        <v>138</v>
      </c>
      <c r="C51" s="229" t="s">
        <v>217</v>
      </c>
      <c r="D51" s="828" t="s">
        <v>497</v>
      </c>
      <c r="E51" s="225">
        <v>104.94</v>
      </c>
      <c r="F51" s="225">
        <v>73.63</v>
      </c>
      <c r="G51" s="225">
        <v>80.599999999999994</v>
      </c>
      <c r="H51" s="225">
        <v>79.2</v>
      </c>
      <c r="I51" s="225">
        <v>76.599999999999994</v>
      </c>
      <c r="J51" s="225">
        <v>73.3</v>
      </c>
      <c r="K51" s="225">
        <v>93</v>
      </c>
      <c r="L51" s="225">
        <v>115.8</v>
      </c>
      <c r="M51" s="225">
        <v>70.25</v>
      </c>
      <c r="N51" s="225">
        <v>83.95</v>
      </c>
      <c r="O51" s="225">
        <v>109</v>
      </c>
    </row>
    <row r="52" spans="2:15" ht="21" customHeight="1">
      <c r="C52" s="229" t="s">
        <v>310</v>
      </c>
      <c r="D52" s="828"/>
      <c r="E52" s="225">
        <v>184.05</v>
      </c>
      <c r="F52" s="225">
        <v>158.24</v>
      </c>
      <c r="G52" s="225">
        <v>157.47</v>
      </c>
      <c r="H52" s="225">
        <v>92.53</v>
      </c>
      <c r="I52" s="225">
        <v>98.15</v>
      </c>
      <c r="J52" s="225">
        <v>101.58</v>
      </c>
      <c r="K52" s="225">
        <v>129.46</v>
      </c>
      <c r="L52" s="225">
        <v>113.33</v>
      </c>
      <c r="M52" s="225">
        <v>86.46</v>
      </c>
      <c r="N52" s="225">
        <v>91.08</v>
      </c>
      <c r="O52" s="225">
        <v>77.61</v>
      </c>
    </row>
    <row r="53" spans="2:15" ht="21" customHeight="1">
      <c r="C53" s="229"/>
      <c r="D53" s="346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</row>
    <row r="54" spans="2:15" ht="21" customHeight="1">
      <c r="B54" s="223" t="s">
        <v>184</v>
      </c>
      <c r="E54" s="217"/>
      <c r="G54" s="23"/>
    </row>
    <row r="55" spans="2:15" ht="21" customHeight="1">
      <c r="B55" s="227" t="s">
        <v>138</v>
      </c>
      <c r="C55" s="347" t="s">
        <v>589</v>
      </c>
      <c r="D55" s="345" t="s">
        <v>500</v>
      </c>
      <c r="E55" s="348">
        <v>1190</v>
      </c>
      <c r="F55" s="348">
        <v>1196.3499999999999</v>
      </c>
      <c r="G55" s="348">
        <v>1196.3499999999999</v>
      </c>
      <c r="H55" s="348">
        <v>1108.5</v>
      </c>
      <c r="I55" s="348">
        <v>1003.75</v>
      </c>
      <c r="J55" s="348">
        <v>1282.5</v>
      </c>
      <c r="K55" s="348">
        <v>1081.75</v>
      </c>
      <c r="L55" s="348">
        <v>1081.75</v>
      </c>
      <c r="M55" s="348">
        <v>1166.9100000000001</v>
      </c>
      <c r="N55" s="348">
        <v>1114.56</v>
      </c>
      <c r="O55" s="348">
        <v>1078.6400000000001</v>
      </c>
    </row>
    <row r="56" spans="2:15" ht="21" customHeight="1">
      <c r="B56" s="220" t="s">
        <v>285</v>
      </c>
      <c r="C56" s="224"/>
      <c r="D56" s="224"/>
      <c r="E56" s="224"/>
      <c r="F56" s="222"/>
      <c r="G56" s="222"/>
      <c r="H56" s="222"/>
      <c r="I56" s="222"/>
      <c r="J56" s="222"/>
      <c r="K56" s="222"/>
      <c r="L56" s="222"/>
      <c r="M56" s="222"/>
      <c r="N56" s="222"/>
      <c r="O56" s="222"/>
    </row>
    <row r="57" spans="2:15" ht="21" customHeight="1">
      <c r="B57" s="223" t="s">
        <v>142</v>
      </c>
      <c r="C57" s="221"/>
      <c r="D57" s="344" t="s">
        <v>499</v>
      </c>
      <c r="E57" s="349">
        <v>11.6</v>
      </c>
      <c r="F57" s="349">
        <v>10.29</v>
      </c>
      <c r="G57" s="349">
        <v>11.41</v>
      </c>
      <c r="H57" s="349">
        <v>11.63</v>
      </c>
      <c r="I57" s="349">
        <v>8.76</v>
      </c>
      <c r="J57" s="349">
        <v>8.76</v>
      </c>
      <c r="K57" s="349">
        <v>10.28</v>
      </c>
      <c r="L57" s="349">
        <v>10.28</v>
      </c>
      <c r="M57" s="349">
        <v>12.35</v>
      </c>
      <c r="N57" s="349">
        <v>11.91</v>
      </c>
      <c r="O57" s="349">
        <v>11.84</v>
      </c>
    </row>
    <row r="58" spans="2:15" ht="3" customHeight="1">
      <c r="B58" s="223"/>
      <c r="C58" s="221"/>
      <c r="D58" s="221"/>
      <c r="E58" s="349"/>
      <c r="F58" s="349"/>
      <c r="G58" s="349"/>
      <c r="H58" s="349"/>
      <c r="I58" s="349"/>
      <c r="J58" s="349"/>
      <c r="K58" s="349"/>
      <c r="L58" s="349"/>
      <c r="M58" s="349"/>
    </row>
    <row r="59" spans="2:15" ht="21" customHeight="1">
      <c r="B59" s="223" t="s">
        <v>186</v>
      </c>
      <c r="C59" s="221"/>
      <c r="D59" s="828" t="s">
        <v>497</v>
      </c>
      <c r="E59" s="349">
        <v>50</v>
      </c>
      <c r="F59" s="349">
        <v>50</v>
      </c>
      <c r="G59" s="349">
        <v>50.44</v>
      </c>
      <c r="H59" s="349">
        <v>51</v>
      </c>
      <c r="I59" s="349">
        <v>50.76</v>
      </c>
      <c r="J59" s="349">
        <v>51</v>
      </c>
      <c r="K59" s="349">
        <v>51</v>
      </c>
      <c r="L59" s="349">
        <v>51</v>
      </c>
      <c r="M59" s="349">
        <v>51</v>
      </c>
      <c r="N59" s="349">
        <v>51</v>
      </c>
      <c r="O59" s="349">
        <v>50.76</v>
      </c>
    </row>
    <row r="60" spans="2:15" ht="21" customHeight="1">
      <c r="B60" s="223" t="s">
        <v>194</v>
      </c>
      <c r="C60" s="221"/>
      <c r="D60" s="828"/>
      <c r="E60" s="349">
        <v>800</v>
      </c>
      <c r="F60" s="499">
        <v>1000</v>
      </c>
      <c r="G60" s="499">
        <v>1000</v>
      </c>
      <c r="H60" s="499">
        <v>1000</v>
      </c>
      <c r="I60" s="499">
        <v>1000</v>
      </c>
      <c r="J60" s="499">
        <v>1000</v>
      </c>
      <c r="K60" s="499">
        <v>1000</v>
      </c>
      <c r="L60" s="499">
        <v>1000</v>
      </c>
      <c r="M60" s="499">
        <v>1000</v>
      </c>
      <c r="N60" s="349">
        <v>900</v>
      </c>
      <c r="O60" s="349">
        <v>600</v>
      </c>
    </row>
    <row r="61" spans="2:15" ht="9" customHeight="1">
      <c r="B61" s="223"/>
      <c r="C61" s="221"/>
      <c r="D61" s="346"/>
      <c r="E61" s="349"/>
      <c r="F61" s="499"/>
      <c r="G61" s="499"/>
      <c r="H61" s="499"/>
      <c r="I61" s="499"/>
      <c r="J61" s="499"/>
      <c r="K61" s="499"/>
      <c r="L61" s="499"/>
      <c r="M61" s="499"/>
      <c r="N61" s="499"/>
      <c r="O61" s="499"/>
    </row>
    <row r="62" spans="2:15" ht="3" customHeight="1">
      <c r="B62" s="493"/>
      <c r="C62" s="494"/>
      <c r="D62" s="500"/>
      <c r="E62" s="501"/>
      <c r="F62" s="502"/>
      <c r="G62" s="502"/>
      <c r="H62" s="502"/>
      <c r="I62" s="502"/>
      <c r="J62" s="502"/>
      <c r="K62" s="502"/>
      <c r="L62" s="502"/>
      <c r="M62" s="502"/>
      <c r="N62" s="502"/>
      <c r="O62" s="502"/>
    </row>
    <row r="63" spans="2:15" ht="9" customHeight="1">
      <c r="E63" s="217"/>
    </row>
    <row r="64" spans="2:15" ht="12.75" customHeight="1">
      <c r="B64" s="814" t="s">
        <v>519</v>
      </c>
      <c r="C64" s="814"/>
      <c r="D64" s="814"/>
      <c r="E64" s="814"/>
      <c r="F64" s="814"/>
      <c r="G64" s="814"/>
      <c r="H64" s="814"/>
      <c r="I64" s="814"/>
      <c r="J64" s="814"/>
      <c r="K64" s="814"/>
      <c r="L64" s="814"/>
      <c r="M64" s="814"/>
      <c r="N64" s="814"/>
      <c r="O64" s="814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</sheetData>
  <mergeCells count="13">
    <mergeCell ref="D45:D47"/>
    <mergeCell ref="D51:D52"/>
    <mergeCell ref="D59:D60"/>
    <mergeCell ref="B8:C8"/>
    <mergeCell ref="D27:D33"/>
    <mergeCell ref="D35:D36"/>
    <mergeCell ref="D13:D25"/>
    <mergeCell ref="B64:O64"/>
    <mergeCell ref="B4:D6"/>
    <mergeCell ref="D39:D40"/>
    <mergeCell ref="D42:D43"/>
    <mergeCell ref="B1:O1"/>
    <mergeCell ref="E4:O5"/>
  </mergeCells>
  <hyperlinks>
    <hyperlink ref="Q2" location="Indice!A1" tooltip="(voltar ao índice)" display="Indice!A1" xr:uid="{00000000-0004-0000-2400-000000000000}"/>
  </hyperlinks>
  <printOptions horizontalCentered="1"/>
  <pageMargins left="0.27559055118110237" right="0.27559055118110237" top="0.6692913385826772" bottom="7.874015748031496E-2" header="0" footer="0"/>
  <pageSetup paperSize="9" scale="66" firstPageNumber="93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lha33">
    <pageSetUpPr fitToPage="1"/>
  </sheetPr>
  <dimension ref="B1:G26"/>
  <sheetViews>
    <sheetView showGridLines="0" zoomScaleNormal="100" workbookViewId="0">
      <selection activeCell="G2" sqref="G2"/>
    </sheetView>
  </sheetViews>
  <sheetFormatPr defaultRowHeight="12.75"/>
  <cols>
    <col min="1" max="1" width="6.7109375" style="11" customWidth="1"/>
    <col min="2" max="2" width="4.5703125" style="11" customWidth="1"/>
    <col min="3" max="3" width="40.85546875" style="11" customWidth="1"/>
    <col min="4" max="4" width="9.140625" style="11"/>
    <col min="5" max="5" width="14.5703125" style="11" customWidth="1"/>
    <col min="6" max="6" width="6.7109375" style="11" customWidth="1"/>
    <col min="7" max="7" width="14.5703125" style="11" bestFit="1" customWidth="1"/>
    <col min="8" max="16384" width="9.140625" style="11"/>
  </cols>
  <sheetData>
    <row r="1" spans="2:7" ht="21" customHeight="1">
      <c r="B1" s="687" t="s">
        <v>543</v>
      </c>
      <c r="C1" s="687"/>
      <c r="D1" s="687"/>
      <c r="E1" s="687"/>
    </row>
    <row r="2" spans="2:7" ht="21" customHeight="1">
      <c r="B2" s="131"/>
      <c r="C2" s="131"/>
      <c r="G2" s="531" t="s">
        <v>412</v>
      </c>
    </row>
    <row r="3" spans="2:7" ht="21.75" customHeight="1">
      <c r="B3" s="504" t="s">
        <v>413</v>
      </c>
      <c r="C3" s="505"/>
      <c r="D3" s="506"/>
      <c r="E3" s="503" t="s">
        <v>216</v>
      </c>
    </row>
    <row r="4" spans="2:7" ht="9" customHeight="1">
      <c r="B4" s="507"/>
      <c r="C4" s="508"/>
      <c r="D4" s="404"/>
      <c r="E4" s="509"/>
    </row>
    <row r="5" spans="2:7" ht="21" customHeight="1">
      <c r="B5" s="94" t="s">
        <v>323</v>
      </c>
      <c r="C5" s="34"/>
      <c r="D5" s="830">
        <v>32315</v>
      </c>
      <c r="E5" s="830"/>
    </row>
    <row r="6" spans="2:7" ht="21" customHeight="1">
      <c r="B6" s="33" t="s">
        <v>207</v>
      </c>
      <c r="C6" s="34"/>
      <c r="D6" s="830">
        <v>15354</v>
      </c>
      <c r="E6" s="830"/>
    </row>
    <row r="7" spans="2:7" ht="21" customHeight="1">
      <c r="B7" s="35" t="s">
        <v>259</v>
      </c>
      <c r="C7" s="36"/>
      <c r="D7" s="741">
        <v>15223</v>
      </c>
      <c r="E7" s="741"/>
    </row>
    <row r="8" spans="2:7" ht="21" customHeight="1">
      <c r="B8" s="35" t="s">
        <v>316</v>
      </c>
      <c r="C8" s="36"/>
      <c r="D8" s="741">
        <v>131</v>
      </c>
      <c r="E8" s="741"/>
    </row>
    <row r="9" spans="2:7" ht="21" customHeight="1">
      <c r="B9" s="33" t="s">
        <v>208</v>
      </c>
      <c r="C9" s="26"/>
      <c r="E9" s="321">
        <v>16961</v>
      </c>
    </row>
    <row r="10" spans="2:7" ht="21" customHeight="1">
      <c r="B10" s="35" t="s">
        <v>209</v>
      </c>
      <c r="C10" s="17"/>
      <c r="D10" s="741">
        <v>16829</v>
      </c>
      <c r="E10" s="741"/>
    </row>
    <row r="11" spans="2:7" ht="21" customHeight="1">
      <c r="B11" s="37" t="s">
        <v>210</v>
      </c>
      <c r="C11" s="36"/>
      <c r="D11" s="741">
        <v>7295</v>
      </c>
      <c r="E11" s="741"/>
    </row>
    <row r="12" spans="2:7" ht="21" customHeight="1">
      <c r="B12" s="37" t="s">
        <v>211</v>
      </c>
      <c r="C12" s="36"/>
      <c r="D12" s="741">
        <v>4120</v>
      </c>
      <c r="E12" s="741"/>
    </row>
    <row r="13" spans="2:7" ht="21" customHeight="1">
      <c r="B13" s="37" t="s">
        <v>212</v>
      </c>
      <c r="C13" s="36"/>
      <c r="D13" s="741">
        <v>2384</v>
      </c>
      <c r="E13" s="741"/>
    </row>
    <row r="14" spans="2:7" ht="21" customHeight="1">
      <c r="B14" s="37" t="s">
        <v>213</v>
      </c>
      <c r="C14" s="36"/>
      <c r="D14" s="741">
        <v>1020</v>
      </c>
      <c r="E14" s="741"/>
    </row>
    <row r="15" spans="2:7" ht="21" customHeight="1">
      <c r="B15" s="37" t="s">
        <v>214</v>
      </c>
      <c r="C15" s="36"/>
      <c r="D15" s="741">
        <v>2009</v>
      </c>
      <c r="E15" s="741"/>
    </row>
    <row r="16" spans="2:7" ht="21" customHeight="1">
      <c r="B16" s="35" t="s">
        <v>317</v>
      </c>
      <c r="C16" s="17"/>
      <c r="D16" s="741">
        <v>69</v>
      </c>
      <c r="E16" s="741"/>
    </row>
    <row r="17" spans="2:5" ht="21" customHeight="1">
      <c r="B17" s="35" t="s">
        <v>215</v>
      </c>
      <c r="C17" s="17"/>
      <c r="D17" s="741">
        <v>63</v>
      </c>
      <c r="E17" s="741"/>
    </row>
    <row r="18" spans="2:5" ht="9" customHeight="1">
      <c r="B18" s="35"/>
      <c r="C18" s="17"/>
      <c r="D18" s="358"/>
      <c r="E18" s="358"/>
    </row>
    <row r="19" spans="2:5" ht="3" customHeight="1">
      <c r="B19" s="409"/>
      <c r="C19" s="510"/>
      <c r="D19" s="366"/>
      <c r="E19" s="366"/>
    </row>
    <row r="20" spans="2:5" ht="9" customHeight="1">
      <c r="B20" s="35"/>
      <c r="C20" s="17"/>
      <c r="D20" s="358"/>
      <c r="E20" s="358"/>
    </row>
    <row r="21" spans="2:5" ht="21" customHeight="1">
      <c r="B21" s="834" t="s">
        <v>520</v>
      </c>
      <c r="C21" s="834"/>
      <c r="D21" s="834"/>
      <c r="E21" s="834"/>
    </row>
    <row r="22" spans="2:5" ht="12.75" customHeight="1">
      <c r="B22" s="832"/>
      <c r="C22" s="832"/>
    </row>
    <row r="23" spans="2:5" ht="12.75" customHeight="1">
      <c r="B23" s="832"/>
      <c r="C23" s="833"/>
    </row>
    <row r="24" spans="2:5" ht="12.75" customHeight="1">
      <c r="B24" s="16"/>
      <c r="C24" s="831"/>
    </row>
    <row r="25" spans="2:5">
      <c r="B25" s="16"/>
      <c r="C25" s="831"/>
    </row>
    <row r="26" spans="2:5">
      <c r="B26" s="12"/>
      <c r="C26" s="12"/>
    </row>
  </sheetData>
  <mergeCells count="17">
    <mergeCell ref="D15:E15"/>
    <mergeCell ref="C24:C25"/>
    <mergeCell ref="B22:C22"/>
    <mergeCell ref="B23:C23"/>
    <mergeCell ref="D16:E16"/>
    <mergeCell ref="D17:E17"/>
    <mergeCell ref="B21:E21"/>
    <mergeCell ref="D14:E14"/>
    <mergeCell ref="D5:E5"/>
    <mergeCell ref="D6:E6"/>
    <mergeCell ref="D7:E7"/>
    <mergeCell ref="D8:E8"/>
    <mergeCell ref="B1:E1"/>
    <mergeCell ref="D10:E10"/>
    <mergeCell ref="D11:E11"/>
    <mergeCell ref="D12:E12"/>
    <mergeCell ref="D13:E13"/>
  </mergeCells>
  <phoneticPr fontId="0" type="noConversion"/>
  <hyperlinks>
    <hyperlink ref="G2" location="Indice!A1" tooltip="(voltar ao índice)" display="Indice!A1" xr:uid="{00000000-0004-0000-2500-000000000000}"/>
  </hyperlinks>
  <printOptions horizontalCentered="1"/>
  <pageMargins left="0.47244094488188981" right="0.47244094488188981" top="0.6692913385826772" bottom="0.59055118110236227" header="0" footer="0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369A9-D7D6-4D65-BD4B-09A4E031AAA7}">
  <dimension ref="B1:I25"/>
  <sheetViews>
    <sheetView workbookViewId="0">
      <selection activeCell="I2" sqref="I2"/>
    </sheetView>
  </sheetViews>
  <sheetFormatPr defaultRowHeight="11.25"/>
  <cols>
    <col min="1" max="1" width="9.140625" style="15"/>
    <col min="2" max="2" width="40.85546875" style="15" customWidth="1"/>
    <col min="3" max="4" width="18.42578125" style="15" hidden="1" customWidth="1"/>
    <col min="5" max="7" width="13" style="15" customWidth="1"/>
    <col min="8" max="8" width="6.7109375" style="15" customWidth="1"/>
    <col min="9" max="9" width="14" style="15" bestFit="1" customWidth="1"/>
    <col min="10" max="257" width="9.140625" style="15"/>
    <col min="258" max="258" width="40.85546875" style="15" customWidth="1"/>
    <col min="259" max="260" width="0" style="15" hidden="1" customWidth="1"/>
    <col min="261" max="263" width="13" style="15" customWidth="1"/>
    <col min="264" max="513" width="9.140625" style="15"/>
    <col min="514" max="514" width="40.85546875" style="15" customWidth="1"/>
    <col min="515" max="516" width="0" style="15" hidden="1" customWidth="1"/>
    <col min="517" max="519" width="13" style="15" customWidth="1"/>
    <col min="520" max="769" width="9.140625" style="15"/>
    <col min="770" max="770" width="40.85546875" style="15" customWidth="1"/>
    <col min="771" max="772" width="0" style="15" hidden="1" customWidth="1"/>
    <col min="773" max="775" width="13" style="15" customWidth="1"/>
    <col min="776" max="1025" width="9.140625" style="15"/>
    <col min="1026" max="1026" width="40.85546875" style="15" customWidth="1"/>
    <col min="1027" max="1028" width="0" style="15" hidden="1" customWidth="1"/>
    <col min="1029" max="1031" width="13" style="15" customWidth="1"/>
    <col min="1032" max="1281" width="9.140625" style="15"/>
    <col min="1282" max="1282" width="40.85546875" style="15" customWidth="1"/>
    <col min="1283" max="1284" width="0" style="15" hidden="1" customWidth="1"/>
    <col min="1285" max="1287" width="13" style="15" customWidth="1"/>
    <col min="1288" max="1537" width="9.140625" style="15"/>
    <col min="1538" max="1538" width="40.85546875" style="15" customWidth="1"/>
    <col min="1539" max="1540" width="0" style="15" hidden="1" customWidth="1"/>
    <col min="1541" max="1543" width="13" style="15" customWidth="1"/>
    <col min="1544" max="1793" width="9.140625" style="15"/>
    <col min="1794" max="1794" width="40.85546875" style="15" customWidth="1"/>
    <col min="1795" max="1796" width="0" style="15" hidden="1" customWidth="1"/>
    <col min="1797" max="1799" width="13" style="15" customWidth="1"/>
    <col min="1800" max="2049" width="9.140625" style="15"/>
    <col min="2050" max="2050" width="40.85546875" style="15" customWidth="1"/>
    <col min="2051" max="2052" width="0" style="15" hidden="1" customWidth="1"/>
    <col min="2053" max="2055" width="13" style="15" customWidth="1"/>
    <col min="2056" max="2305" width="9.140625" style="15"/>
    <col min="2306" max="2306" width="40.85546875" style="15" customWidth="1"/>
    <col min="2307" max="2308" width="0" style="15" hidden="1" customWidth="1"/>
    <col min="2309" max="2311" width="13" style="15" customWidth="1"/>
    <col min="2312" max="2561" width="9.140625" style="15"/>
    <col min="2562" max="2562" width="40.85546875" style="15" customWidth="1"/>
    <col min="2563" max="2564" width="0" style="15" hidden="1" customWidth="1"/>
    <col min="2565" max="2567" width="13" style="15" customWidth="1"/>
    <col min="2568" max="2817" width="9.140625" style="15"/>
    <col min="2818" max="2818" width="40.85546875" style="15" customWidth="1"/>
    <col min="2819" max="2820" width="0" style="15" hidden="1" customWidth="1"/>
    <col min="2821" max="2823" width="13" style="15" customWidth="1"/>
    <col min="2824" max="3073" width="9.140625" style="15"/>
    <col min="3074" max="3074" width="40.85546875" style="15" customWidth="1"/>
    <col min="3075" max="3076" width="0" style="15" hidden="1" customWidth="1"/>
    <col min="3077" max="3079" width="13" style="15" customWidth="1"/>
    <col min="3080" max="3329" width="9.140625" style="15"/>
    <col min="3330" max="3330" width="40.85546875" style="15" customWidth="1"/>
    <col min="3331" max="3332" width="0" style="15" hidden="1" customWidth="1"/>
    <col min="3333" max="3335" width="13" style="15" customWidth="1"/>
    <col min="3336" max="3585" width="9.140625" style="15"/>
    <col min="3586" max="3586" width="40.85546875" style="15" customWidth="1"/>
    <col min="3587" max="3588" width="0" style="15" hidden="1" customWidth="1"/>
    <col min="3589" max="3591" width="13" style="15" customWidth="1"/>
    <col min="3592" max="3841" width="9.140625" style="15"/>
    <col min="3842" max="3842" width="40.85546875" style="15" customWidth="1"/>
    <col min="3843" max="3844" width="0" style="15" hidden="1" customWidth="1"/>
    <col min="3845" max="3847" width="13" style="15" customWidth="1"/>
    <col min="3848" max="4097" width="9.140625" style="15"/>
    <col min="4098" max="4098" width="40.85546875" style="15" customWidth="1"/>
    <col min="4099" max="4100" width="0" style="15" hidden="1" customWidth="1"/>
    <col min="4101" max="4103" width="13" style="15" customWidth="1"/>
    <col min="4104" max="4353" width="9.140625" style="15"/>
    <col min="4354" max="4354" width="40.85546875" style="15" customWidth="1"/>
    <col min="4355" max="4356" width="0" style="15" hidden="1" customWidth="1"/>
    <col min="4357" max="4359" width="13" style="15" customWidth="1"/>
    <col min="4360" max="4609" width="9.140625" style="15"/>
    <col min="4610" max="4610" width="40.85546875" style="15" customWidth="1"/>
    <col min="4611" max="4612" width="0" style="15" hidden="1" customWidth="1"/>
    <col min="4613" max="4615" width="13" style="15" customWidth="1"/>
    <col min="4616" max="4865" width="9.140625" style="15"/>
    <col min="4866" max="4866" width="40.85546875" style="15" customWidth="1"/>
    <col min="4867" max="4868" width="0" style="15" hidden="1" customWidth="1"/>
    <col min="4869" max="4871" width="13" style="15" customWidth="1"/>
    <col min="4872" max="5121" width="9.140625" style="15"/>
    <col min="5122" max="5122" width="40.85546875" style="15" customWidth="1"/>
    <col min="5123" max="5124" width="0" style="15" hidden="1" customWidth="1"/>
    <col min="5125" max="5127" width="13" style="15" customWidth="1"/>
    <col min="5128" max="5377" width="9.140625" style="15"/>
    <col min="5378" max="5378" width="40.85546875" style="15" customWidth="1"/>
    <col min="5379" max="5380" width="0" style="15" hidden="1" customWidth="1"/>
    <col min="5381" max="5383" width="13" style="15" customWidth="1"/>
    <col min="5384" max="5633" width="9.140625" style="15"/>
    <col min="5634" max="5634" width="40.85546875" style="15" customWidth="1"/>
    <col min="5635" max="5636" width="0" style="15" hidden="1" customWidth="1"/>
    <col min="5637" max="5639" width="13" style="15" customWidth="1"/>
    <col min="5640" max="5889" width="9.140625" style="15"/>
    <col min="5890" max="5890" width="40.85546875" style="15" customWidth="1"/>
    <col min="5891" max="5892" width="0" style="15" hidden="1" customWidth="1"/>
    <col min="5893" max="5895" width="13" style="15" customWidth="1"/>
    <col min="5896" max="6145" width="9.140625" style="15"/>
    <col min="6146" max="6146" width="40.85546875" style="15" customWidth="1"/>
    <col min="6147" max="6148" width="0" style="15" hidden="1" customWidth="1"/>
    <col min="6149" max="6151" width="13" style="15" customWidth="1"/>
    <col min="6152" max="6401" width="9.140625" style="15"/>
    <col min="6402" max="6402" width="40.85546875" style="15" customWidth="1"/>
    <col min="6403" max="6404" width="0" style="15" hidden="1" customWidth="1"/>
    <col min="6405" max="6407" width="13" style="15" customWidth="1"/>
    <col min="6408" max="6657" width="9.140625" style="15"/>
    <col min="6658" max="6658" width="40.85546875" style="15" customWidth="1"/>
    <col min="6659" max="6660" width="0" style="15" hidden="1" customWidth="1"/>
    <col min="6661" max="6663" width="13" style="15" customWidth="1"/>
    <col min="6664" max="6913" width="9.140625" style="15"/>
    <col min="6914" max="6914" width="40.85546875" style="15" customWidth="1"/>
    <col min="6915" max="6916" width="0" style="15" hidden="1" customWidth="1"/>
    <col min="6917" max="6919" width="13" style="15" customWidth="1"/>
    <col min="6920" max="7169" width="9.140625" style="15"/>
    <col min="7170" max="7170" width="40.85546875" style="15" customWidth="1"/>
    <col min="7171" max="7172" width="0" style="15" hidden="1" customWidth="1"/>
    <col min="7173" max="7175" width="13" style="15" customWidth="1"/>
    <col min="7176" max="7425" width="9.140625" style="15"/>
    <col min="7426" max="7426" width="40.85546875" style="15" customWidth="1"/>
    <col min="7427" max="7428" width="0" style="15" hidden="1" customWidth="1"/>
    <col min="7429" max="7431" width="13" style="15" customWidth="1"/>
    <col min="7432" max="7681" width="9.140625" style="15"/>
    <col min="7682" max="7682" width="40.85546875" style="15" customWidth="1"/>
    <col min="7683" max="7684" width="0" style="15" hidden="1" customWidth="1"/>
    <col min="7685" max="7687" width="13" style="15" customWidth="1"/>
    <col min="7688" max="7937" width="9.140625" style="15"/>
    <col min="7938" max="7938" width="40.85546875" style="15" customWidth="1"/>
    <col min="7939" max="7940" width="0" style="15" hidden="1" customWidth="1"/>
    <col min="7941" max="7943" width="13" style="15" customWidth="1"/>
    <col min="7944" max="8193" width="9.140625" style="15"/>
    <col min="8194" max="8194" width="40.85546875" style="15" customWidth="1"/>
    <col min="8195" max="8196" width="0" style="15" hidden="1" customWidth="1"/>
    <col min="8197" max="8199" width="13" style="15" customWidth="1"/>
    <col min="8200" max="8449" width="9.140625" style="15"/>
    <col min="8450" max="8450" width="40.85546875" style="15" customWidth="1"/>
    <col min="8451" max="8452" width="0" style="15" hidden="1" customWidth="1"/>
    <col min="8453" max="8455" width="13" style="15" customWidth="1"/>
    <col min="8456" max="8705" width="9.140625" style="15"/>
    <col min="8706" max="8706" width="40.85546875" style="15" customWidth="1"/>
    <col min="8707" max="8708" width="0" style="15" hidden="1" customWidth="1"/>
    <col min="8709" max="8711" width="13" style="15" customWidth="1"/>
    <col min="8712" max="8961" width="9.140625" style="15"/>
    <col min="8962" max="8962" width="40.85546875" style="15" customWidth="1"/>
    <col min="8963" max="8964" width="0" style="15" hidden="1" customWidth="1"/>
    <col min="8965" max="8967" width="13" style="15" customWidth="1"/>
    <col min="8968" max="9217" width="9.140625" style="15"/>
    <col min="9218" max="9218" width="40.85546875" style="15" customWidth="1"/>
    <col min="9219" max="9220" width="0" style="15" hidden="1" customWidth="1"/>
    <col min="9221" max="9223" width="13" style="15" customWidth="1"/>
    <col min="9224" max="9473" width="9.140625" style="15"/>
    <col min="9474" max="9474" width="40.85546875" style="15" customWidth="1"/>
    <col min="9475" max="9476" width="0" style="15" hidden="1" customWidth="1"/>
    <col min="9477" max="9479" width="13" style="15" customWidth="1"/>
    <col min="9480" max="9729" width="9.140625" style="15"/>
    <col min="9730" max="9730" width="40.85546875" style="15" customWidth="1"/>
    <col min="9731" max="9732" width="0" style="15" hidden="1" customWidth="1"/>
    <col min="9733" max="9735" width="13" style="15" customWidth="1"/>
    <col min="9736" max="9985" width="9.140625" style="15"/>
    <col min="9986" max="9986" width="40.85546875" style="15" customWidth="1"/>
    <col min="9987" max="9988" width="0" style="15" hidden="1" customWidth="1"/>
    <col min="9989" max="9991" width="13" style="15" customWidth="1"/>
    <col min="9992" max="10241" width="9.140625" style="15"/>
    <col min="10242" max="10242" width="40.85546875" style="15" customWidth="1"/>
    <col min="10243" max="10244" width="0" style="15" hidden="1" customWidth="1"/>
    <col min="10245" max="10247" width="13" style="15" customWidth="1"/>
    <col min="10248" max="10497" width="9.140625" style="15"/>
    <col min="10498" max="10498" width="40.85546875" style="15" customWidth="1"/>
    <col min="10499" max="10500" width="0" style="15" hidden="1" customWidth="1"/>
    <col min="10501" max="10503" width="13" style="15" customWidth="1"/>
    <col min="10504" max="10753" width="9.140625" style="15"/>
    <col min="10754" max="10754" width="40.85546875" style="15" customWidth="1"/>
    <col min="10755" max="10756" width="0" style="15" hidden="1" customWidth="1"/>
    <col min="10757" max="10759" width="13" style="15" customWidth="1"/>
    <col min="10760" max="11009" width="9.140625" style="15"/>
    <col min="11010" max="11010" width="40.85546875" style="15" customWidth="1"/>
    <col min="11011" max="11012" width="0" style="15" hidden="1" customWidth="1"/>
    <col min="11013" max="11015" width="13" style="15" customWidth="1"/>
    <col min="11016" max="11265" width="9.140625" style="15"/>
    <col min="11266" max="11266" width="40.85546875" style="15" customWidth="1"/>
    <col min="11267" max="11268" width="0" style="15" hidden="1" customWidth="1"/>
    <col min="11269" max="11271" width="13" style="15" customWidth="1"/>
    <col min="11272" max="11521" width="9.140625" style="15"/>
    <col min="11522" max="11522" width="40.85546875" style="15" customWidth="1"/>
    <col min="11523" max="11524" width="0" style="15" hidden="1" customWidth="1"/>
    <col min="11525" max="11527" width="13" style="15" customWidth="1"/>
    <col min="11528" max="11777" width="9.140625" style="15"/>
    <col min="11778" max="11778" width="40.85546875" style="15" customWidth="1"/>
    <col min="11779" max="11780" width="0" style="15" hidden="1" customWidth="1"/>
    <col min="11781" max="11783" width="13" style="15" customWidth="1"/>
    <col min="11784" max="12033" width="9.140625" style="15"/>
    <col min="12034" max="12034" width="40.85546875" style="15" customWidth="1"/>
    <col min="12035" max="12036" width="0" style="15" hidden="1" customWidth="1"/>
    <col min="12037" max="12039" width="13" style="15" customWidth="1"/>
    <col min="12040" max="12289" width="9.140625" style="15"/>
    <col min="12290" max="12290" width="40.85546875" style="15" customWidth="1"/>
    <col min="12291" max="12292" width="0" style="15" hidden="1" customWidth="1"/>
    <col min="12293" max="12295" width="13" style="15" customWidth="1"/>
    <col min="12296" max="12545" width="9.140625" style="15"/>
    <col min="12546" max="12546" width="40.85546875" style="15" customWidth="1"/>
    <col min="12547" max="12548" width="0" style="15" hidden="1" customWidth="1"/>
    <col min="12549" max="12551" width="13" style="15" customWidth="1"/>
    <col min="12552" max="12801" width="9.140625" style="15"/>
    <col min="12802" max="12802" width="40.85546875" style="15" customWidth="1"/>
    <col min="12803" max="12804" width="0" style="15" hidden="1" customWidth="1"/>
    <col min="12805" max="12807" width="13" style="15" customWidth="1"/>
    <col min="12808" max="13057" width="9.140625" style="15"/>
    <col min="13058" max="13058" width="40.85546875" style="15" customWidth="1"/>
    <col min="13059" max="13060" width="0" style="15" hidden="1" customWidth="1"/>
    <col min="13061" max="13063" width="13" style="15" customWidth="1"/>
    <col min="13064" max="13313" width="9.140625" style="15"/>
    <col min="13314" max="13314" width="40.85546875" style="15" customWidth="1"/>
    <col min="13315" max="13316" width="0" style="15" hidden="1" customWidth="1"/>
    <col min="13317" max="13319" width="13" style="15" customWidth="1"/>
    <col min="13320" max="13569" width="9.140625" style="15"/>
    <col min="13570" max="13570" width="40.85546875" style="15" customWidth="1"/>
    <col min="13571" max="13572" width="0" style="15" hidden="1" customWidth="1"/>
    <col min="13573" max="13575" width="13" style="15" customWidth="1"/>
    <col min="13576" max="13825" width="9.140625" style="15"/>
    <col min="13826" max="13826" width="40.85546875" style="15" customWidth="1"/>
    <col min="13827" max="13828" width="0" style="15" hidden="1" customWidth="1"/>
    <col min="13829" max="13831" width="13" style="15" customWidth="1"/>
    <col min="13832" max="14081" width="9.140625" style="15"/>
    <col min="14082" max="14082" width="40.85546875" style="15" customWidth="1"/>
    <col min="14083" max="14084" width="0" style="15" hidden="1" customWidth="1"/>
    <col min="14085" max="14087" width="13" style="15" customWidth="1"/>
    <col min="14088" max="14337" width="9.140625" style="15"/>
    <col min="14338" max="14338" width="40.85546875" style="15" customWidth="1"/>
    <col min="14339" max="14340" width="0" style="15" hidden="1" customWidth="1"/>
    <col min="14341" max="14343" width="13" style="15" customWidth="1"/>
    <col min="14344" max="14593" width="9.140625" style="15"/>
    <col min="14594" max="14594" width="40.85546875" style="15" customWidth="1"/>
    <col min="14595" max="14596" width="0" style="15" hidden="1" customWidth="1"/>
    <col min="14597" max="14599" width="13" style="15" customWidth="1"/>
    <col min="14600" max="14849" width="9.140625" style="15"/>
    <col min="14850" max="14850" width="40.85546875" style="15" customWidth="1"/>
    <col min="14851" max="14852" width="0" style="15" hidden="1" customWidth="1"/>
    <col min="14853" max="14855" width="13" style="15" customWidth="1"/>
    <col min="14856" max="15105" width="9.140625" style="15"/>
    <col min="15106" max="15106" width="40.85546875" style="15" customWidth="1"/>
    <col min="15107" max="15108" width="0" style="15" hidden="1" customWidth="1"/>
    <col min="15109" max="15111" width="13" style="15" customWidth="1"/>
    <col min="15112" max="15361" width="9.140625" style="15"/>
    <col min="15362" max="15362" width="40.85546875" style="15" customWidth="1"/>
    <col min="15363" max="15364" width="0" style="15" hidden="1" customWidth="1"/>
    <col min="15365" max="15367" width="13" style="15" customWidth="1"/>
    <col min="15368" max="15617" width="9.140625" style="15"/>
    <col min="15618" max="15618" width="40.85546875" style="15" customWidth="1"/>
    <col min="15619" max="15620" width="0" style="15" hidden="1" customWidth="1"/>
    <col min="15621" max="15623" width="13" style="15" customWidth="1"/>
    <col min="15624" max="15873" width="9.140625" style="15"/>
    <col min="15874" max="15874" width="40.85546875" style="15" customWidth="1"/>
    <col min="15875" max="15876" width="0" style="15" hidden="1" customWidth="1"/>
    <col min="15877" max="15879" width="13" style="15" customWidth="1"/>
    <col min="15880" max="16129" width="9.140625" style="15"/>
    <col min="16130" max="16130" width="40.85546875" style="15" customWidth="1"/>
    <col min="16131" max="16132" width="0" style="15" hidden="1" customWidth="1"/>
    <col min="16133" max="16135" width="13" style="15" customWidth="1"/>
    <col min="16136" max="16384" width="9.140625" style="15"/>
  </cols>
  <sheetData>
    <row r="1" spans="2:9" ht="21" customHeight="1">
      <c r="B1" s="687" t="s">
        <v>630</v>
      </c>
      <c r="C1" s="687"/>
      <c r="D1" s="687"/>
      <c r="E1" s="687"/>
      <c r="F1" s="687"/>
      <c r="G1" s="687"/>
    </row>
    <row r="2" spans="2:9" ht="21" customHeight="1">
      <c r="B2" s="616"/>
      <c r="C2" s="616"/>
      <c r="D2" s="616"/>
      <c r="E2" s="616"/>
      <c r="F2" s="616"/>
      <c r="I2" s="531" t="s">
        <v>412</v>
      </c>
    </row>
    <row r="3" spans="2:9" ht="11.25" customHeight="1">
      <c r="B3" s="616"/>
      <c r="C3" s="616"/>
      <c r="D3" s="616"/>
      <c r="E3" s="616"/>
      <c r="F3" s="616"/>
      <c r="G3" s="167" t="s">
        <v>243</v>
      </c>
    </row>
    <row r="4" spans="2:9" s="16" customFormat="1" ht="21" customHeight="1">
      <c r="B4" s="660"/>
      <c r="C4" s="660"/>
      <c r="D4" s="660"/>
      <c r="E4" s="614">
        <v>2010</v>
      </c>
      <c r="F4" s="614">
        <v>2015</v>
      </c>
      <c r="G4" s="615">
        <v>2020</v>
      </c>
    </row>
    <row r="5" spans="2:9" ht="21" customHeight="1">
      <c r="B5" s="135" t="s">
        <v>14</v>
      </c>
      <c r="C5" s="836" t="e">
        <f>#REF!+C6</f>
        <v>#REF!</v>
      </c>
      <c r="D5" s="836"/>
      <c r="E5" s="661">
        <v>1968</v>
      </c>
      <c r="F5" s="661">
        <v>2120</v>
      </c>
      <c r="G5" s="661">
        <v>2272</v>
      </c>
    </row>
    <row r="6" spans="2:9" ht="21" customHeight="1">
      <c r="B6" s="619" t="s">
        <v>634</v>
      </c>
      <c r="C6" s="836" t="e">
        <f>+C7+#REF!+#REF!</f>
        <v>#REF!</v>
      </c>
      <c r="D6" s="836"/>
      <c r="E6" s="649">
        <v>1860</v>
      </c>
      <c r="F6" s="649">
        <v>2018</v>
      </c>
      <c r="G6" s="649">
        <v>2167</v>
      </c>
    </row>
    <row r="7" spans="2:9" ht="21" customHeight="1">
      <c r="B7" s="619" t="s">
        <v>631</v>
      </c>
      <c r="C7" s="837">
        <v>15868</v>
      </c>
      <c r="D7" s="837"/>
      <c r="E7" s="649">
        <v>108</v>
      </c>
      <c r="F7" s="649">
        <v>102</v>
      </c>
      <c r="G7" s="649">
        <v>105</v>
      </c>
    </row>
    <row r="8" spans="2:9" hidden="1">
      <c r="B8" s="14"/>
      <c r="C8" s="836">
        <v>1559</v>
      </c>
      <c r="D8" s="836"/>
    </row>
    <row r="9" spans="2:9" s="11" customFormat="1" ht="3" customHeight="1">
      <c r="B9" s="662"/>
      <c r="C9" s="662"/>
      <c r="D9" s="662"/>
      <c r="E9" s="662"/>
      <c r="F9" s="662"/>
      <c r="G9" s="662"/>
    </row>
    <row r="10" spans="2:9" s="16" customFormat="1" ht="13.5" customHeight="1">
      <c r="B10" s="736" t="s">
        <v>632</v>
      </c>
      <c r="C10" s="736"/>
      <c r="D10" s="736"/>
      <c r="E10" s="736"/>
      <c r="F10" s="736"/>
      <c r="G10" s="736"/>
    </row>
    <row r="11" spans="2:9">
      <c r="B11" s="838"/>
      <c r="C11" s="838"/>
      <c r="D11" s="838"/>
      <c r="E11" s="663"/>
      <c r="F11" s="664"/>
      <c r="G11" s="330"/>
    </row>
    <row r="12" spans="2:9">
      <c r="B12" s="835"/>
      <c r="C12" s="835"/>
      <c r="D12" s="835"/>
      <c r="E12" s="665"/>
      <c r="F12" s="666"/>
      <c r="G12" s="330"/>
    </row>
    <row r="13" spans="2:9">
      <c r="B13" s="835"/>
      <c r="C13" s="835"/>
      <c r="D13" s="835"/>
      <c r="E13" s="665"/>
      <c r="F13" s="666"/>
      <c r="G13" s="330"/>
    </row>
    <row r="14" spans="2:9">
      <c r="B14" s="667"/>
      <c r="C14" s="667"/>
      <c r="D14" s="330"/>
      <c r="E14" s="665"/>
      <c r="F14" s="666"/>
      <c r="G14" s="330"/>
    </row>
    <row r="15" spans="2:9">
      <c r="B15" s="330"/>
      <c r="C15" s="330"/>
      <c r="D15" s="330"/>
      <c r="E15" s="668"/>
      <c r="F15" s="664"/>
      <c r="G15" s="330"/>
    </row>
    <row r="16" spans="2:9">
      <c r="B16" s="330"/>
      <c r="C16" s="330"/>
      <c r="D16" s="330"/>
      <c r="E16" s="669"/>
      <c r="F16" s="666"/>
      <c r="G16" s="330"/>
    </row>
    <row r="17" spans="2:7">
      <c r="B17" s="330"/>
      <c r="C17" s="330"/>
      <c r="D17" s="330"/>
      <c r="E17" s="665"/>
      <c r="F17" s="666"/>
      <c r="G17" s="330"/>
    </row>
    <row r="18" spans="2:7">
      <c r="B18" s="330"/>
      <c r="C18" s="330"/>
      <c r="D18" s="330"/>
      <c r="E18" s="665"/>
      <c r="F18" s="666"/>
      <c r="G18" s="330"/>
    </row>
    <row r="19" spans="2:7">
      <c r="B19" s="330"/>
      <c r="C19" s="330"/>
      <c r="D19" s="330"/>
      <c r="E19" s="665"/>
      <c r="F19" s="666"/>
      <c r="G19" s="330"/>
    </row>
    <row r="20" spans="2:7">
      <c r="B20" s="330"/>
      <c r="C20" s="330"/>
      <c r="D20" s="330"/>
      <c r="E20" s="665" t="s">
        <v>79</v>
      </c>
      <c r="F20" s="666"/>
      <c r="G20" s="330"/>
    </row>
    <row r="21" spans="2:7">
      <c r="B21" s="330"/>
      <c r="C21" s="330"/>
      <c r="D21" s="330"/>
      <c r="E21" s="665"/>
      <c r="F21" s="666"/>
      <c r="G21" s="330"/>
    </row>
    <row r="22" spans="2:7">
      <c r="B22" s="330"/>
      <c r="C22" s="330"/>
      <c r="D22" s="330"/>
      <c r="E22" s="669"/>
      <c r="F22" s="666"/>
      <c r="G22" s="330"/>
    </row>
    <row r="23" spans="2:7">
      <c r="B23" s="330"/>
      <c r="C23" s="330"/>
      <c r="D23" s="330"/>
      <c r="E23" s="669"/>
      <c r="F23" s="666"/>
      <c r="G23" s="330"/>
    </row>
    <row r="24" spans="2:7">
      <c r="B24" s="330"/>
      <c r="C24" s="330"/>
      <c r="D24" s="330"/>
      <c r="E24" s="669"/>
      <c r="F24" s="666"/>
      <c r="G24" s="330"/>
    </row>
    <row r="25" spans="2:7">
      <c r="B25" s="330"/>
      <c r="C25" s="330"/>
      <c r="D25" s="330"/>
      <c r="E25" s="663"/>
      <c r="F25" s="664"/>
      <c r="G25" s="330"/>
    </row>
  </sheetData>
  <mergeCells count="8">
    <mergeCell ref="B12:D13"/>
    <mergeCell ref="B1:G1"/>
    <mergeCell ref="C5:D5"/>
    <mergeCell ref="C6:D6"/>
    <mergeCell ref="C7:D7"/>
    <mergeCell ref="C8:D8"/>
    <mergeCell ref="B11:D11"/>
    <mergeCell ref="B10:G10"/>
  </mergeCells>
  <hyperlinks>
    <hyperlink ref="I2" location="Indice!A1" tooltip="(voltar ao índice)" display="Indice!A1" xr:uid="{5973DC0F-1EA4-47BD-96BC-F5A2B2FDAAE7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">
    <pageSetUpPr fitToPage="1"/>
  </sheetPr>
  <dimension ref="B1:I37"/>
  <sheetViews>
    <sheetView showGridLines="0" zoomScaleNormal="100" workbookViewId="0">
      <pane xSplit="2" ySplit="4" topLeftCell="C5" activePane="bottomRight" state="frozen"/>
      <selection activeCell="F32" sqref="F32"/>
      <selection pane="topRight" activeCell="F32" sqref="F32"/>
      <selection pane="bottomLeft" activeCell="F32" sqref="F32"/>
      <selection pane="bottomRight" activeCell="F2" sqref="F2"/>
    </sheetView>
  </sheetViews>
  <sheetFormatPr defaultRowHeight="9"/>
  <cols>
    <col min="1" max="1" width="6.7109375" style="249" customWidth="1"/>
    <col min="2" max="2" width="50.7109375" style="258" customWidth="1"/>
    <col min="3" max="3" width="21" style="250" customWidth="1"/>
    <col min="4" max="4" width="21" style="249" customWidth="1"/>
    <col min="5" max="5" width="6.7109375" style="254" customWidth="1"/>
    <col min="6" max="6" width="14.5703125" style="249" bestFit="1" customWidth="1"/>
    <col min="7" max="16384" width="9.140625" style="249"/>
  </cols>
  <sheetData>
    <row r="1" spans="2:9" ht="33.75" customHeight="1">
      <c r="B1" s="691" t="s">
        <v>639</v>
      </c>
      <c r="C1" s="691"/>
      <c r="D1" s="691"/>
    </row>
    <row r="2" spans="2:9" ht="21" customHeight="1">
      <c r="B2" s="291"/>
      <c r="C2" s="291"/>
      <c r="D2" s="578"/>
      <c r="F2" s="531" t="s">
        <v>412</v>
      </c>
    </row>
    <row r="3" spans="2:9" ht="13.5" customHeight="1">
      <c r="B3" s="264" t="s">
        <v>339</v>
      </c>
      <c r="C3" s="268"/>
      <c r="D3" s="265" t="s">
        <v>243</v>
      </c>
      <c r="E3" s="252"/>
      <c r="F3" s="252"/>
      <c r="G3" s="252"/>
      <c r="H3" s="252"/>
      <c r="I3" s="251"/>
    </row>
    <row r="4" spans="2:9" s="14" customFormat="1" ht="36" customHeight="1">
      <c r="B4" s="368" t="s">
        <v>69</v>
      </c>
      <c r="C4" s="369">
        <v>2009</v>
      </c>
      <c r="D4" s="577">
        <v>2019</v>
      </c>
      <c r="E4" s="94"/>
    </row>
    <row r="5" spans="2:9" s="14" customFormat="1" ht="9" customHeight="1">
      <c r="B5" s="367"/>
      <c r="C5" s="367"/>
      <c r="D5" s="367"/>
      <c r="E5" s="94"/>
    </row>
    <row r="6" spans="2:9" s="253" customFormat="1" ht="15" customHeight="1">
      <c r="B6" s="270" t="s">
        <v>341</v>
      </c>
      <c r="C6" s="271">
        <v>13611</v>
      </c>
      <c r="D6" s="272">
        <v>13534</v>
      </c>
      <c r="E6" s="259"/>
    </row>
    <row r="7" spans="2:9" ht="15" customHeight="1">
      <c r="B7" s="273" t="s">
        <v>342</v>
      </c>
      <c r="C7" s="274"/>
      <c r="D7" s="274"/>
    </row>
    <row r="8" spans="2:9" ht="15" customHeight="1">
      <c r="B8" s="275" t="s">
        <v>343</v>
      </c>
      <c r="C8" s="274">
        <v>13514</v>
      </c>
      <c r="D8" s="274">
        <v>13340</v>
      </c>
    </row>
    <row r="9" spans="2:9" ht="15" customHeight="1">
      <c r="B9" s="275" t="s">
        <v>344</v>
      </c>
      <c r="C9" s="276">
        <v>63</v>
      </c>
      <c r="D9" s="276">
        <v>160</v>
      </c>
    </row>
    <row r="10" spans="2:9" ht="15" customHeight="1">
      <c r="B10" s="275" t="s">
        <v>89</v>
      </c>
      <c r="C10" s="276">
        <v>34</v>
      </c>
      <c r="D10" s="276">
        <v>34</v>
      </c>
    </row>
    <row r="11" spans="2:9" ht="15" customHeight="1">
      <c r="B11" s="273" t="s">
        <v>345</v>
      </c>
      <c r="C11" s="274"/>
      <c r="D11" s="274"/>
    </row>
    <row r="12" spans="2:9" ht="15" customHeight="1">
      <c r="B12" s="275" t="s">
        <v>346</v>
      </c>
      <c r="C12" s="274">
        <v>7139</v>
      </c>
      <c r="D12" s="274">
        <v>9693</v>
      </c>
    </row>
    <row r="13" spans="2:9" ht="15" customHeight="1">
      <c r="B13" s="275" t="s">
        <v>347</v>
      </c>
      <c r="C13" s="274">
        <v>3676</v>
      </c>
      <c r="D13" s="274">
        <v>2412</v>
      </c>
    </row>
    <row r="14" spans="2:9" ht="15" customHeight="1">
      <c r="B14" s="275" t="s">
        <v>348</v>
      </c>
      <c r="C14" s="274">
        <v>2596</v>
      </c>
      <c r="D14" s="274">
        <v>1309</v>
      </c>
    </row>
    <row r="15" spans="2:9" ht="15" customHeight="1">
      <c r="B15" s="275" t="s">
        <v>349</v>
      </c>
      <c r="C15" s="274">
        <v>200</v>
      </c>
      <c r="D15" s="274">
        <v>120</v>
      </c>
    </row>
    <row r="16" spans="2:9" ht="15" customHeight="1">
      <c r="B16" s="273" t="s">
        <v>350</v>
      </c>
      <c r="C16" s="274"/>
      <c r="D16" s="274"/>
    </row>
    <row r="17" spans="2:4" ht="15" customHeight="1">
      <c r="B17" s="275" t="s">
        <v>351</v>
      </c>
      <c r="C17" s="274">
        <v>11592</v>
      </c>
      <c r="D17" s="274">
        <v>10238</v>
      </c>
    </row>
    <row r="18" spans="2:4" ht="15" customHeight="1">
      <c r="B18" s="275" t="s">
        <v>352</v>
      </c>
      <c r="C18" s="274">
        <v>1757</v>
      </c>
      <c r="D18" s="274">
        <v>2801</v>
      </c>
    </row>
    <row r="19" spans="2:4" ht="15" customHeight="1">
      <c r="B19" s="275" t="s">
        <v>353</v>
      </c>
      <c r="C19" s="274">
        <v>210</v>
      </c>
      <c r="D19" s="274">
        <v>436</v>
      </c>
    </row>
    <row r="20" spans="2:4" ht="15" customHeight="1">
      <c r="B20" s="275" t="s">
        <v>354</v>
      </c>
      <c r="C20" s="274">
        <v>52</v>
      </c>
      <c r="D20" s="274">
        <v>59</v>
      </c>
    </row>
    <row r="21" spans="2:4" ht="15" customHeight="1">
      <c r="B21" s="273" t="s">
        <v>355</v>
      </c>
      <c r="C21" s="274"/>
      <c r="D21" s="274"/>
    </row>
    <row r="22" spans="2:4" ht="15" customHeight="1">
      <c r="B22" s="275" t="s">
        <v>356</v>
      </c>
      <c r="C22" s="274">
        <v>3898</v>
      </c>
      <c r="D22" s="274">
        <v>3759</v>
      </c>
    </row>
    <row r="23" spans="2:4" ht="15" customHeight="1">
      <c r="B23" s="275" t="s">
        <v>357</v>
      </c>
      <c r="C23" s="274">
        <v>55</v>
      </c>
      <c r="D23" s="274">
        <v>46</v>
      </c>
    </row>
    <row r="24" spans="2:4" ht="15" customHeight="1">
      <c r="B24" s="275" t="s">
        <v>358</v>
      </c>
      <c r="C24" s="274">
        <v>1908</v>
      </c>
      <c r="D24" s="274">
        <v>1848</v>
      </c>
    </row>
    <row r="25" spans="2:4" ht="15" customHeight="1">
      <c r="B25" s="275" t="s">
        <v>359</v>
      </c>
      <c r="C25" s="274">
        <v>4514</v>
      </c>
      <c r="D25" s="274">
        <v>5139</v>
      </c>
    </row>
    <row r="26" spans="2:4" ht="15" customHeight="1">
      <c r="B26" s="275" t="s">
        <v>360</v>
      </c>
      <c r="C26" s="274">
        <v>104</v>
      </c>
      <c r="D26" s="274">
        <v>62</v>
      </c>
    </row>
    <row r="27" spans="2:4" ht="15" customHeight="1">
      <c r="B27" s="275" t="s">
        <v>361</v>
      </c>
      <c r="C27" s="274">
        <v>111</v>
      </c>
      <c r="D27" s="274">
        <v>130</v>
      </c>
    </row>
    <row r="28" spans="2:4" ht="15" customHeight="1">
      <c r="B28" s="275" t="s">
        <v>362</v>
      </c>
      <c r="C28" s="274">
        <v>2252</v>
      </c>
      <c r="D28" s="274">
        <v>1692</v>
      </c>
    </row>
    <row r="29" spans="2:4" ht="15" customHeight="1">
      <c r="B29" s="275" t="s">
        <v>363</v>
      </c>
      <c r="C29" s="274">
        <v>751</v>
      </c>
      <c r="D29" s="274">
        <v>854</v>
      </c>
    </row>
    <row r="30" spans="2:4" ht="15" customHeight="1">
      <c r="B30" s="275" t="s">
        <v>364</v>
      </c>
      <c r="C30" s="301">
        <v>18</v>
      </c>
      <c r="D30" s="370">
        <v>4</v>
      </c>
    </row>
    <row r="31" spans="2:4" s="254" customFormat="1" ht="9" customHeight="1">
      <c r="B31" s="275"/>
      <c r="C31" s="301"/>
      <c r="D31" s="370"/>
    </row>
    <row r="32" spans="2:4" s="254" customFormat="1" ht="3" customHeight="1">
      <c r="B32" s="371"/>
      <c r="C32" s="372"/>
      <c r="D32" s="373"/>
    </row>
    <row r="33" spans="2:9" s="254" customFormat="1" ht="5.25" customHeight="1">
      <c r="B33" s="275"/>
      <c r="C33" s="301"/>
      <c r="D33" s="370"/>
    </row>
    <row r="34" spans="2:9" s="254" customFormat="1" ht="12.75" customHeight="1">
      <c r="B34" s="692" t="s">
        <v>636</v>
      </c>
      <c r="C34" s="692"/>
      <c r="D34" s="692"/>
    </row>
    <row r="35" spans="2:9" ht="12.75" customHeight="1">
      <c r="B35" s="693"/>
      <c r="C35" s="693"/>
      <c r="D35" s="693"/>
      <c r="E35" s="255"/>
      <c r="F35" s="255"/>
      <c r="G35" s="255"/>
      <c r="H35" s="255"/>
      <c r="I35" s="255"/>
    </row>
    <row r="36" spans="2:9" ht="15" customHeight="1">
      <c r="B36" s="266"/>
      <c r="C36" s="267"/>
      <c r="D36" s="267"/>
      <c r="E36" s="263"/>
      <c r="F36" s="256"/>
      <c r="G36" s="257"/>
      <c r="H36" s="257"/>
      <c r="I36" s="252"/>
    </row>
    <row r="37" spans="2:9">
      <c r="B37" s="257"/>
      <c r="C37" s="257"/>
      <c r="D37" s="257"/>
      <c r="E37" s="252"/>
      <c r="F37" s="257"/>
      <c r="G37" s="257"/>
      <c r="H37" s="257"/>
      <c r="I37" s="252"/>
    </row>
  </sheetData>
  <mergeCells count="3">
    <mergeCell ref="B1:D1"/>
    <mergeCell ref="B34:D34"/>
    <mergeCell ref="B35:D35"/>
  </mergeCells>
  <phoneticPr fontId="68" type="noConversion"/>
  <hyperlinks>
    <hyperlink ref="F2" location="Indice!A1" tooltip="(voltar ao índice)" display="Indice!A1" xr:uid="{00000000-0004-0000-0300-000000000000}"/>
  </hyperlinks>
  <printOptions horizontalCentered="1"/>
  <pageMargins left="0.27559055118110237" right="0.27559055118110237" top="0.6692913385826772" bottom="0.47244094488188981" header="0" footer="0"/>
  <pageSetup paperSize="9" scale="74" orientation="portrait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">
    <pageSetUpPr fitToPage="1"/>
  </sheetPr>
  <dimension ref="B1:J53"/>
  <sheetViews>
    <sheetView showGridLines="0" zoomScaleNormal="130" workbookViewId="0">
      <pane xSplit="2" ySplit="4" topLeftCell="C5" activePane="bottomRight" state="frozen"/>
      <selection activeCell="F32" sqref="F32"/>
      <selection pane="topRight" activeCell="F32" sqref="F32"/>
      <selection pane="bottomLeft" activeCell="F32" sqref="F32"/>
      <selection pane="bottomRight" activeCell="F2" sqref="F2"/>
    </sheetView>
  </sheetViews>
  <sheetFormatPr defaultRowHeight="11.25"/>
  <cols>
    <col min="1" max="1" width="6.5703125" style="279" customWidth="1"/>
    <col min="2" max="2" width="44.85546875" style="289" customWidth="1"/>
    <col min="3" max="3" width="20.85546875" style="268" customWidth="1"/>
    <col min="4" max="4" width="20.85546875" style="279" customWidth="1"/>
    <col min="5" max="5" width="6.5703125" style="279" customWidth="1"/>
    <col min="6" max="6" width="14.5703125" style="279" bestFit="1" customWidth="1"/>
    <col min="7" max="16384" width="9.140625" style="279"/>
  </cols>
  <sheetData>
    <row r="1" spans="2:10" ht="21" customHeight="1">
      <c r="B1" s="694" t="s">
        <v>638</v>
      </c>
      <c r="C1" s="694"/>
      <c r="D1" s="694"/>
    </row>
    <row r="2" spans="2:10" ht="21" customHeight="1">
      <c r="B2" s="290"/>
      <c r="C2" s="290"/>
      <c r="D2" s="579"/>
      <c r="F2" s="531" t="s">
        <v>412</v>
      </c>
    </row>
    <row r="3" spans="2:10" ht="11.25" customHeight="1">
      <c r="B3" s="264" t="s">
        <v>339</v>
      </c>
      <c r="D3" s="265" t="s">
        <v>243</v>
      </c>
      <c r="E3" s="280"/>
      <c r="F3" s="280"/>
      <c r="G3" s="280"/>
      <c r="H3" s="280"/>
      <c r="I3" s="280"/>
      <c r="J3" s="269"/>
    </row>
    <row r="4" spans="2:10" s="14" customFormat="1" ht="36" customHeight="1">
      <c r="B4" s="368" t="s">
        <v>69</v>
      </c>
      <c r="C4" s="369">
        <v>2009</v>
      </c>
      <c r="D4" s="577">
        <v>2019</v>
      </c>
    </row>
    <row r="5" spans="2:10" s="14" customFormat="1" ht="9" customHeight="1">
      <c r="B5" s="367"/>
      <c r="C5" s="367"/>
      <c r="D5" s="367"/>
    </row>
    <row r="6" spans="2:10" s="282" customFormat="1" ht="13.5" customHeight="1">
      <c r="B6" s="270" t="s">
        <v>365</v>
      </c>
      <c r="C6" s="281"/>
    </row>
    <row r="7" spans="2:10" s="284" customFormat="1" ht="13.5" customHeight="1">
      <c r="B7" s="293" t="s">
        <v>366</v>
      </c>
      <c r="C7" s="295">
        <v>40760</v>
      </c>
      <c r="D7" s="295">
        <v>36931</v>
      </c>
    </row>
    <row r="8" spans="2:10" ht="13.5" customHeight="1">
      <c r="B8" s="273" t="s">
        <v>367</v>
      </c>
      <c r="C8" s="296">
        <v>19923</v>
      </c>
      <c r="D8" s="296">
        <v>18396</v>
      </c>
    </row>
    <row r="9" spans="2:10" ht="13.5" customHeight="1">
      <c r="B9" s="273" t="s">
        <v>368</v>
      </c>
      <c r="C9" s="296">
        <v>20837</v>
      </c>
      <c r="D9" s="296">
        <v>18535</v>
      </c>
    </row>
    <row r="10" spans="2:10" ht="13.5" customHeight="1">
      <c r="B10" s="293" t="s">
        <v>369</v>
      </c>
      <c r="C10" s="289"/>
      <c r="D10" s="296"/>
    </row>
    <row r="11" spans="2:10" ht="13.5" customHeight="1">
      <c r="B11" s="273" t="s">
        <v>370</v>
      </c>
      <c r="C11" s="289">
        <v>46</v>
      </c>
      <c r="D11" s="296">
        <v>49.75</v>
      </c>
    </row>
    <row r="12" spans="2:10" ht="13.5" customHeight="1">
      <c r="B12" s="273" t="s">
        <v>371</v>
      </c>
      <c r="C12" s="296">
        <v>12873</v>
      </c>
      <c r="D12" s="296">
        <f>6210+2873</f>
        <v>9083</v>
      </c>
    </row>
    <row r="13" spans="2:10" ht="13.5" customHeight="1">
      <c r="B13" s="273" t="s">
        <v>372</v>
      </c>
      <c r="C13" s="296">
        <v>5460</v>
      </c>
      <c r="D13" s="296">
        <f>4207</f>
        <v>4207</v>
      </c>
    </row>
    <row r="14" spans="2:10" ht="13.5" customHeight="1">
      <c r="B14" s="273" t="s">
        <v>373</v>
      </c>
      <c r="C14" s="296">
        <v>12542</v>
      </c>
      <c r="D14" s="296">
        <f>6399+6962</f>
        <v>13361</v>
      </c>
    </row>
    <row r="15" spans="2:10" ht="13.5" customHeight="1">
      <c r="B15" s="273" t="s">
        <v>374</v>
      </c>
      <c r="C15" s="296">
        <v>9885</v>
      </c>
      <c r="D15" s="296">
        <v>10280</v>
      </c>
    </row>
    <row r="16" spans="2:10" ht="13.5" customHeight="1">
      <c r="B16" s="293" t="s">
        <v>375</v>
      </c>
      <c r="C16" s="289"/>
      <c r="D16" s="296"/>
    </row>
    <row r="17" spans="2:4" ht="13.5" customHeight="1">
      <c r="B17" s="273" t="s">
        <v>376</v>
      </c>
      <c r="C17" s="296">
        <v>10817</v>
      </c>
      <c r="D17" s="296">
        <v>5184</v>
      </c>
    </row>
    <row r="18" spans="2:4" ht="13.5" customHeight="1">
      <c r="B18" s="273" t="s">
        <v>377</v>
      </c>
      <c r="C18" s="296">
        <v>23984</v>
      </c>
      <c r="D18" s="296">
        <v>22273</v>
      </c>
    </row>
    <row r="19" spans="2:4" ht="13.5" customHeight="1">
      <c r="B19" s="273" t="s">
        <v>378</v>
      </c>
      <c r="C19" s="296">
        <v>3796</v>
      </c>
      <c r="D19" s="296">
        <v>5816</v>
      </c>
    </row>
    <row r="20" spans="2:4" ht="13.5" customHeight="1">
      <c r="B20" s="273" t="s">
        <v>379</v>
      </c>
      <c r="C20" s="296">
        <v>2163</v>
      </c>
      <c r="D20" s="296">
        <v>3658</v>
      </c>
    </row>
    <row r="21" spans="2:4" ht="13.5" customHeight="1">
      <c r="B21" s="293" t="s">
        <v>380</v>
      </c>
      <c r="C21" s="289"/>
      <c r="D21" s="296"/>
    </row>
    <row r="22" spans="2:4" ht="13.5" customHeight="1">
      <c r="B22" s="273" t="s">
        <v>381</v>
      </c>
      <c r="C22" s="296">
        <v>11065</v>
      </c>
      <c r="D22" s="296">
        <v>9328</v>
      </c>
    </row>
    <row r="23" spans="2:4" ht="13.5" customHeight="1">
      <c r="B23" s="273" t="s">
        <v>382</v>
      </c>
      <c r="C23" s="296">
        <v>29695</v>
      </c>
      <c r="D23" s="296">
        <v>27603</v>
      </c>
    </row>
    <row r="24" spans="2:4" ht="13.5" customHeight="1">
      <c r="B24" s="294" t="s">
        <v>383</v>
      </c>
      <c r="C24" s="296">
        <v>19780</v>
      </c>
      <c r="D24" s="296">
        <f>14097+7253</f>
        <v>21350</v>
      </c>
    </row>
    <row r="25" spans="2:4" ht="13.5" customHeight="1">
      <c r="B25" s="294" t="s">
        <v>384</v>
      </c>
      <c r="C25" s="296">
        <v>7741</v>
      </c>
      <c r="D25" s="296">
        <f>3709+1629</f>
        <v>5338</v>
      </c>
    </row>
    <row r="26" spans="2:4" ht="13.5" customHeight="1">
      <c r="B26" s="294" t="s">
        <v>385</v>
      </c>
      <c r="C26" s="296">
        <v>2174</v>
      </c>
      <c r="D26" s="296">
        <v>915</v>
      </c>
    </row>
    <row r="27" spans="2:4" s="286" customFormat="1" ht="4.5" customHeight="1">
      <c r="B27" s="285"/>
      <c r="C27" s="297"/>
      <c r="D27" s="296"/>
    </row>
    <row r="28" spans="2:4" ht="13.5" customHeight="1">
      <c r="B28" s="292" t="s">
        <v>386</v>
      </c>
      <c r="C28" s="289"/>
      <c r="D28" s="296"/>
    </row>
    <row r="29" spans="2:4" s="284" customFormat="1" ht="13.5" customHeight="1">
      <c r="B29" s="293" t="s">
        <v>366</v>
      </c>
      <c r="C29" s="296">
        <v>13514</v>
      </c>
      <c r="D29" s="296">
        <v>13340</v>
      </c>
    </row>
    <row r="30" spans="2:4" ht="13.5" customHeight="1">
      <c r="B30" s="273" t="s">
        <v>367</v>
      </c>
      <c r="C30" s="296">
        <v>7118</v>
      </c>
      <c r="D30" s="296">
        <f>7235+135</f>
        <v>7370</v>
      </c>
    </row>
    <row r="31" spans="2:4" ht="13.5" customHeight="1">
      <c r="B31" s="273" t="s">
        <v>368</v>
      </c>
      <c r="C31" s="296">
        <v>6396</v>
      </c>
      <c r="D31" s="296">
        <f>5821+149</f>
        <v>5970</v>
      </c>
    </row>
    <row r="32" spans="2:4" ht="13.5" customHeight="1">
      <c r="B32" s="293" t="s">
        <v>369</v>
      </c>
      <c r="C32" s="289"/>
      <c r="D32" s="296"/>
    </row>
    <row r="33" spans="2:4" ht="13.5" customHeight="1">
      <c r="B33" s="273" t="s">
        <v>370</v>
      </c>
      <c r="C33" s="289">
        <v>60</v>
      </c>
      <c r="D33" s="296">
        <v>61.92</v>
      </c>
    </row>
    <row r="34" spans="2:4" ht="13.5" customHeight="1">
      <c r="B34" s="273" t="s">
        <v>371</v>
      </c>
      <c r="C34" s="289">
        <v>433</v>
      </c>
      <c r="D34" s="296">
        <v>395</v>
      </c>
    </row>
    <row r="35" spans="2:4" ht="13.5" customHeight="1">
      <c r="B35" s="273" t="s">
        <v>372</v>
      </c>
      <c r="C35" s="296">
        <v>1620</v>
      </c>
      <c r="D35" s="296">
        <v>1183</v>
      </c>
    </row>
    <row r="36" spans="2:4" ht="13.5" customHeight="1">
      <c r="B36" s="273" t="s">
        <v>373</v>
      </c>
      <c r="C36" s="296">
        <v>5929</v>
      </c>
      <c r="D36" s="296">
        <f>2597+3239</f>
        <v>5836</v>
      </c>
    </row>
    <row r="37" spans="2:4" ht="13.5" customHeight="1">
      <c r="B37" s="273" t="s">
        <v>374</v>
      </c>
      <c r="C37" s="296">
        <v>5532</v>
      </c>
      <c r="D37" s="296">
        <v>5926</v>
      </c>
    </row>
    <row r="38" spans="2:4" ht="13.5" customHeight="1">
      <c r="B38" s="293" t="s">
        <v>375</v>
      </c>
      <c r="C38" s="289"/>
      <c r="D38" s="296"/>
    </row>
    <row r="39" spans="2:4" ht="13.5" customHeight="1">
      <c r="B39" s="273" t="s">
        <v>376</v>
      </c>
      <c r="C39" s="296">
        <v>4217</v>
      </c>
      <c r="D39" s="296">
        <v>1876</v>
      </c>
    </row>
    <row r="40" spans="2:4" ht="13.5" customHeight="1">
      <c r="B40" s="273" t="s">
        <v>377</v>
      </c>
      <c r="C40" s="296">
        <v>8451</v>
      </c>
      <c r="D40" s="296">
        <v>9306</v>
      </c>
    </row>
    <row r="41" spans="2:4" ht="13.5" customHeight="1">
      <c r="B41" s="273" t="s">
        <v>378</v>
      </c>
      <c r="C41" s="296">
        <v>473</v>
      </c>
      <c r="D41" s="296">
        <v>1223</v>
      </c>
    </row>
    <row r="42" spans="2:4" ht="13.5" customHeight="1">
      <c r="B42" s="273" t="s">
        <v>379</v>
      </c>
      <c r="C42" s="296">
        <v>373</v>
      </c>
      <c r="D42" s="296">
        <v>935</v>
      </c>
    </row>
    <row r="43" spans="2:4" ht="13.5" customHeight="1">
      <c r="B43" s="293" t="s">
        <v>380</v>
      </c>
      <c r="C43" s="289"/>
      <c r="D43" s="296"/>
    </row>
    <row r="44" spans="2:4" ht="13.5" customHeight="1">
      <c r="B44" s="273" t="s">
        <v>383</v>
      </c>
      <c r="C44" s="296">
        <v>7204</v>
      </c>
      <c r="D44" s="296">
        <f>5576+3798</f>
        <v>9374</v>
      </c>
    </row>
    <row r="45" spans="2:4" ht="13.5" customHeight="1">
      <c r="B45" s="273" t="s">
        <v>384</v>
      </c>
      <c r="C45" s="296">
        <v>4790</v>
      </c>
      <c r="D45" s="296">
        <f>2223+1097</f>
        <v>3320</v>
      </c>
    </row>
    <row r="46" spans="2:4" ht="13.5" customHeight="1">
      <c r="B46" s="273" t="s">
        <v>385</v>
      </c>
      <c r="C46" s="296">
        <v>1520</v>
      </c>
      <c r="D46" s="296">
        <v>646</v>
      </c>
    </row>
    <row r="47" spans="2:4" ht="9" customHeight="1">
      <c r="B47" s="273"/>
      <c r="C47" s="296"/>
      <c r="D47" s="296"/>
    </row>
    <row r="48" spans="2:4" ht="3" customHeight="1">
      <c r="B48" s="374"/>
      <c r="C48" s="375"/>
      <c r="D48" s="375"/>
    </row>
    <row r="49" spans="2:10" ht="9" customHeight="1">
      <c r="B49" s="376"/>
      <c r="C49" s="377"/>
      <c r="D49" s="377"/>
    </row>
    <row r="50" spans="2:10" ht="12.75" customHeight="1">
      <c r="B50" s="695" t="s">
        <v>636</v>
      </c>
      <c r="C50" s="695"/>
      <c r="D50" s="695"/>
    </row>
    <row r="51" spans="2:10" ht="12.75" customHeight="1">
      <c r="B51" s="693"/>
      <c r="C51" s="693"/>
      <c r="D51" s="693"/>
      <c r="E51" s="287"/>
      <c r="F51" s="287"/>
      <c r="G51" s="287"/>
      <c r="H51" s="287"/>
      <c r="I51" s="287"/>
      <c r="J51" s="287"/>
    </row>
    <row r="52" spans="2:10" ht="12.75" customHeight="1">
      <c r="B52" s="266"/>
      <c r="C52" s="267"/>
      <c r="D52" s="267"/>
      <c r="E52" s="277"/>
      <c r="F52" s="277"/>
      <c r="G52" s="277"/>
      <c r="H52" s="288"/>
      <c r="I52" s="288"/>
      <c r="J52" s="280"/>
    </row>
    <row r="53" spans="2:10">
      <c r="B53" s="288"/>
      <c r="C53" s="288"/>
      <c r="D53" s="288"/>
      <c r="E53" s="288"/>
      <c r="F53" s="288"/>
      <c r="G53" s="288"/>
      <c r="H53" s="288"/>
      <c r="I53" s="288"/>
      <c r="J53" s="280"/>
    </row>
  </sheetData>
  <mergeCells count="3">
    <mergeCell ref="B1:D1"/>
    <mergeCell ref="B50:D50"/>
    <mergeCell ref="B51:D51"/>
  </mergeCells>
  <phoneticPr fontId="68" type="noConversion"/>
  <hyperlinks>
    <hyperlink ref="F2" location="Indice!A1" tooltip="(voltar ao índice)" display="Indice!A1" xr:uid="{00000000-0004-0000-0400-000000000000}"/>
  </hyperlinks>
  <printOptions horizontalCentered="1"/>
  <pageMargins left="0.27559055118110237" right="0.27559055118110237" top="0.6692913385826772" bottom="0.47244094488188981" header="0" footer="0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4">
    <pageSetUpPr fitToPage="1"/>
  </sheetPr>
  <dimension ref="B1:F38"/>
  <sheetViews>
    <sheetView showGridLines="0" zoomScaleNormal="100" workbookViewId="0">
      <pane xSplit="2" ySplit="4" topLeftCell="C5" activePane="bottomRight" state="frozen"/>
      <selection activeCell="F32" sqref="F32"/>
      <selection pane="topRight" activeCell="F32" sqref="F32"/>
      <selection pane="bottomLeft" activeCell="F32" sqref="F32"/>
      <selection pane="bottomRight" activeCell="F2" sqref="F2"/>
    </sheetView>
  </sheetViews>
  <sheetFormatPr defaultRowHeight="11.25"/>
  <cols>
    <col min="1" max="1" width="6.7109375" style="279" customWidth="1"/>
    <col min="2" max="2" width="56.5703125" style="289" customWidth="1"/>
    <col min="3" max="3" width="14" style="289" customWidth="1"/>
    <col min="4" max="4" width="14" style="268" customWidth="1"/>
    <col min="5" max="5" width="6.7109375" style="279" customWidth="1"/>
    <col min="6" max="6" width="14.5703125" style="279" bestFit="1" customWidth="1"/>
    <col min="7" max="16384" width="9.140625" style="279"/>
  </cols>
  <sheetData>
    <row r="1" spans="2:6" ht="33.75" customHeight="1">
      <c r="B1" s="691" t="s">
        <v>637</v>
      </c>
      <c r="C1" s="691"/>
      <c r="D1" s="691"/>
    </row>
    <row r="2" spans="2:6" ht="21" customHeight="1">
      <c r="B2" s="298"/>
      <c r="C2" s="298"/>
      <c r="D2" s="298"/>
      <c r="F2" s="531" t="s">
        <v>412</v>
      </c>
    </row>
    <row r="3" spans="2:6" ht="13.5" customHeight="1">
      <c r="B3" s="278" t="s">
        <v>339</v>
      </c>
      <c r="D3" s="265" t="s">
        <v>243</v>
      </c>
    </row>
    <row r="4" spans="2:6" s="14" customFormat="1" ht="36" customHeight="1">
      <c r="B4" s="368" t="s">
        <v>69</v>
      </c>
      <c r="C4" s="369">
        <v>2009</v>
      </c>
      <c r="D4" s="577">
        <v>2019</v>
      </c>
    </row>
    <row r="5" spans="2:6" s="14" customFormat="1" ht="9" customHeight="1">
      <c r="B5" s="378"/>
      <c r="C5" s="378"/>
      <c r="D5" s="378"/>
    </row>
    <row r="6" spans="2:6" ht="15" customHeight="1">
      <c r="B6" s="292" t="s">
        <v>387</v>
      </c>
      <c r="C6" s="297"/>
      <c r="D6" s="299"/>
    </row>
    <row r="7" spans="2:6" ht="15" customHeight="1">
      <c r="B7" s="293" t="s">
        <v>388</v>
      </c>
      <c r="C7" s="295">
        <v>1072</v>
      </c>
      <c r="D7" s="295">
        <v>1176</v>
      </c>
    </row>
    <row r="8" spans="2:6" ht="15" customHeight="1">
      <c r="B8" s="273" t="s">
        <v>367</v>
      </c>
      <c r="C8" s="296">
        <v>798</v>
      </c>
      <c r="D8" s="296">
        <v>980</v>
      </c>
    </row>
    <row r="9" spans="2:6" ht="15" customHeight="1">
      <c r="B9" s="273" t="s">
        <v>368</v>
      </c>
      <c r="C9" s="296">
        <v>274</v>
      </c>
      <c r="D9" s="296">
        <v>196</v>
      </c>
      <c r="E9" s="300"/>
    </row>
    <row r="10" spans="2:6" ht="15" customHeight="1">
      <c r="B10" s="293" t="s">
        <v>380</v>
      </c>
      <c r="C10" s="283"/>
      <c r="D10" s="296"/>
    </row>
    <row r="11" spans="2:6" ht="15" customHeight="1">
      <c r="B11" s="273" t="s">
        <v>383</v>
      </c>
      <c r="C11" s="301">
        <v>312</v>
      </c>
      <c r="D11" s="296">
        <f>302+231</f>
        <v>533</v>
      </c>
      <c r="E11" s="300"/>
    </row>
    <row r="12" spans="2:6" ht="15" customHeight="1">
      <c r="B12" s="273" t="s">
        <v>384</v>
      </c>
      <c r="C12" s="301">
        <v>235</v>
      </c>
      <c r="D12" s="296">
        <f>102+108</f>
        <v>210</v>
      </c>
    </row>
    <row r="13" spans="2:6" ht="15" customHeight="1">
      <c r="B13" s="273" t="s">
        <v>385</v>
      </c>
      <c r="C13" s="301">
        <v>525</v>
      </c>
      <c r="D13" s="296">
        <v>433</v>
      </c>
    </row>
    <row r="14" spans="2:6" ht="15" customHeight="1">
      <c r="B14" s="293" t="s">
        <v>369</v>
      </c>
      <c r="C14" s="283"/>
      <c r="D14" s="296"/>
    </row>
    <row r="15" spans="2:6" ht="15" customHeight="1">
      <c r="B15" s="273" t="s">
        <v>389</v>
      </c>
      <c r="C15" s="301">
        <v>39</v>
      </c>
      <c r="D15" s="296">
        <v>25</v>
      </c>
    </row>
    <row r="16" spans="2:6" ht="15" customHeight="1">
      <c r="B16" s="273" t="s">
        <v>390</v>
      </c>
      <c r="C16" s="301">
        <v>785</v>
      </c>
      <c r="D16" s="296">
        <v>790</v>
      </c>
    </row>
    <row r="17" spans="2:5" ht="15" customHeight="1">
      <c r="B17" s="273" t="s">
        <v>391</v>
      </c>
      <c r="C17" s="301">
        <v>172</v>
      </c>
      <c r="D17" s="296">
        <v>289</v>
      </c>
    </row>
    <row r="18" spans="2:5" ht="15" customHeight="1">
      <c r="B18" s="273" t="s">
        <v>374</v>
      </c>
      <c r="C18" s="301">
        <v>76</v>
      </c>
      <c r="D18" s="296">
        <v>72</v>
      </c>
    </row>
    <row r="19" spans="2:5" ht="15" customHeight="1">
      <c r="B19" s="292" t="s">
        <v>392</v>
      </c>
      <c r="C19" s="301"/>
      <c r="D19" s="296"/>
    </row>
    <row r="20" spans="2:5" ht="15" customHeight="1">
      <c r="B20" s="293" t="s">
        <v>393</v>
      </c>
      <c r="C20" s="295">
        <v>232146</v>
      </c>
      <c r="D20" s="295">
        <f>SUM(D21:D22)</f>
        <v>172323</v>
      </c>
    </row>
    <row r="21" spans="2:5" ht="15" customHeight="1">
      <c r="B21" s="273" t="s">
        <v>394</v>
      </c>
      <c r="C21" s="296">
        <v>192747</v>
      </c>
      <c r="D21" s="296">
        <v>158230</v>
      </c>
    </row>
    <row r="22" spans="2:5" ht="15" customHeight="1">
      <c r="B22" s="273" t="s">
        <v>395</v>
      </c>
      <c r="C22" s="296">
        <v>39399</v>
      </c>
      <c r="D22" s="296">
        <v>14093</v>
      </c>
    </row>
    <row r="23" spans="2:5" ht="15" customHeight="1">
      <c r="B23" s="292" t="s">
        <v>396</v>
      </c>
      <c r="C23" s="295">
        <v>198365</v>
      </c>
      <c r="D23" s="295">
        <v>101637</v>
      </c>
    </row>
    <row r="24" spans="2:5" ht="15" customHeight="1">
      <c r="B24" s="292" t="s">
        <v>397</v>
      </c>
      <c r="C24" s="283"/>
      <c r="D24" s="296"/>
    </row>
    <row r="25" spans="2:5" s="284" customFormat="1" ht="15" customHeight="1">
      <c r="B25" s="293" t="s">
        <v>398</v>
      </c>
      <c r="C25" s="295">
        <v>14360</v>
      </c>
      <c r="D25" s="295">
        <f>D26+D30</f>
        <v>10678.48</v>
      </c>
      <c r="E25" s="302"/>
    </row>
    <row r="26" spans="2:5" ht="15" customHeight="1">
      <c r="B26" s="273" t="s">
        <v>399</v>
      </c>
      <c r="C26" s="296">
        <v>12445</v>
      </c>
      <c r="D26" s="296">
        <f>SUM(D27:D29)</f>
        <v>9140.5</v>
      </c>
    </row>
    <row r="27" spans="2:5" ht="15" customHeight="1">
      <c r="B27" s="294" t="s">
        <v>400</v>
      </c>
      <c r="C27" s="296">
        <v>6913</v>
      </c>
      <c r="D27" s="296">
        <v>5116.5</v>
      </c>
    </row>
    <row r="28" spans="2:5" ht="15" customHeight="1">
      <c r="B28" s="294" t="s">
        <v>401</v>
      </c>
      <c r="C28" s="296">
        <v>2968</v>
      </c>
      <c r="D28" s="296">
        <v>2097.5</v>
      </c>
    </row>
    <row r="29" spans="2:5" ht="15" customHeight="1">
      <c r="B29" s="294" t="s">
        <v>402</v>
      </c>
      <c r="C29" s="296">
        <v>2564</v>
      </c>
      <c r="D29" s="296">
        <v>1926.5</v>
      </c>
    </row>
    <row r="30" spans="2:5" ht="15" customHeight="1">
      <c r="B30" s="273" t="s">
        <v>403</v>
      </c>
      <c r="C30" s="296">
        <v>1915</v>
      </c>
      <c r="D30" s="296">
        <f>SUM(D31:D33)</f>
        <v>1537.98</v>
      </c>
    </row>
    <row r="31" spans="2:5" ht="15" customHeight="1">
      <c r="B31" s="294" t="s">
        <v>404</v>
      </c>
      <c r="C31" s="296">
        <v>773</v>
      </c>
      <c r="D31" s="296">
        <v>715.63</v>
      </c>
    </row>
    <row r="32" spans="2:5" ht="15" customHeight="1">
      <c r="B32" s="294" t="s">
        <v>392</v>
      </c>
      <c r="C32" s="296">
        <v>1032</v>
      </c>
      <c r="D32" s="296">
        <v>765.88</v>
      </c>
    </row>
    <row r="33" spans="2:4" ht="15" customHeight="1">
      <c r="B33" s="379" t="s">
        <v>405</v>
      </c>
      <c r="C33" s="296">
        <v>110</v>
      </c>
      <c r="D33" s="296">
        <v>56.47</v>
      </c>
    </row>
    <row r="34" spans="2:4" ht="9" customHeight="1">
      <c r="B34" s="379"/>
      <c r="C34" s="296"/>
      <c r="D34" s="296"/>
    </row>
    <row r="35" spans="2:4" ht="3" customHeight="1">
      <c r="B35" s="380"/>
      <c r="C35" s="375"/>
      <c r="D35" s="375"/>
    </row>
    <row r="36" spans="2:4" ht="9" customHeight="1">
      <c r="B36" s="381"/>
      <c r="C36" s="377"/>
      <c r="D36" s="377"/>
    </row>
    <row r="37" spans="2:4" ht="12.75" customHeight="1">
      <c r="B37" s="692" t="s">
        <v>636</v>
      </c>
      <c r="C37" s="692"/>
      <c r="D37" s="692"/>
    </row>
    <row r="38" spans="2:4" ht="12.75" customHeight="1">
      <c r="B38" s="693"/>
      <c r="C38" s="693"/>
      <c r="D38" s="693"/>
    </row>
  </sheetData>
  <mergeCells count="3">
    <mergeCell ref="B1:D1"/>
    <mergeCell ref="B37:D37"/>
    <mergeCell ref="B38:D38"/>
  </mergeCells>
  <phoneticPr fontId="68" type="noConversion"/>
  <hyperlinks>
    <hyperlink ref="F2" location="Indice!A1" tooltip="(voltar ao índice)" display="Indice!A1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scale="84" orientation="portrait" r:id="rId1"/>
  <headerFooter alignWithMargins="0"/>
  <ignoredErrors>
    <ignoredError sqref="D2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5">
    <pageSetUpPr fitToPage="1"/>
  </sheetPr>
  <dimension ref="B1:N36"/>
  <sheetViews>
    <sheetView zoomScaleNormal="100" workbookViewId="0">
      <pane xSplit="2" ySplit="6" topLeftCell="C7" activePane="bottomRight" state="frozen"/>
      <selection activeCell="F32" sqref="F32"/>
      <selection pane="topRight" activeCell="F32" sqref="F32"/>
      <selection pane="bottomLeft" activeCell="F32" sqref="F32"/>
      <selection pane="bottomRight" activeCell="J2" sqref="J2"/>
    </sheetView>
  </sheetViews>
  <sheetFormatPr defaultRowHeight="11.25"/>
  <cols>
    <col min="1" max="1" width="6.7109375" style="15" customWidth="1"/>
    <col min="2" max="2" width="23.85546875" style="15" customWidth="1"/>
    <col min="3" max="8" width="12.5703125" style="15" customWidth="1"/>
    <col min="9" max="9" width="6.7109375" style="15" customWidth="1"/>
    <col min="10" max="10" width="14.5703125" style="15" bestFit="1" customWidth="1"/>
    <col min="11" max="16384" width="9.140625" style="15"/>
  </cols>
  <sheetData>
    <row r="1" spans="2:14" ht="21" customHeight="1">
      <c r="B1" s="698" t="s">
        <v>522</v>
      </c>
      <c r="C1" s="698"/>
      <c r="D1" s="698"/>
      <c r="E1" s="698"/>
      <c r="F1" s="698"/>
      <c r="G1" s="698"/>
      <c r="H1" s="698"/>
      <c r="I1" s="235"/>
    </row>
    <row r="2" spans="2:14" ht="21" customHeight="1">
      <c r="B2" s="147"/>
      <c r="C2" s="147"/>
      <c r="D2" s="147"/>
      <c r="E2" s="147"/>
      <c r="F2" s="147"/>
      <c r="G2" s="147"/>
      <c r="H2" s="147"/>
      <c r="I2" s="147"/>
      <c r="J2" s="531" t="s">
        <v>412</v>
      </c>
    </row>
    <row r="3" spans="2:14" ht="11.25" customHeight="1">
      <c r="B3" s="27" t="s">
        <v>232</v>
      </c>
    </row>
    <row r="4" spans="2:14" ht="18" customHeight="1">
      <c r="B4" s="700" t="s">
        <v>74</v>
      </c>
      <c r="C4" s="696" t="s">
        <v>584</v>
      </c>
      <c r="D4" s="699"/>
      <c r="E4" s="696" t="s">
        <v>591</v>
      </c>
      <c r="F4" s="699"/>
      <c r="G4" s="696">
        <v>2020</v>
      </c>
      <c r="H4" s="697"/>
      <c r="I4" s="129"/>
    </row>
    <row r="5" spans="2:14" ht="18" customHeight="1">
      <c r="B5" s="700"/>
      <c r="C5" s="513" t="s">
        <v>235</v>
      </c>
      <c r="D5" s="513" t="s">
        <v>71</v>
      </c>
      <c r="E5" s="513" t="s">
        <v>235</v>
      </c>
      <c r="F5" s="513" t="s">
        <v>71</v>
      </c>
      <c r="G5" s="513" t="s">
        <v>235</v>
      </c>
      <c r="H5" s="515" t="s">
        <v>71</v>
      </c>
      <c r="I5" s="128"/>
    </row>
    <row r="6" spans="2:14">
      <c r="B6" s="700"/>
      <c r="C6" s="513" t="s">
        <v>231</v>
      </c>
      <c r="D6" s="513" t="s">
        <v>72</v>
      </c>
      <c r="E6" s="513" t="s">
        <v>231</v>
      </c>
      <c r="F6" s="513" t="s">
        <v>72</v>
      </c>
      <c r="G6" s="513" t="s">
        <v>231</v>
      </c>
      <c r="H6" s="515" t="s">
        <v>72</v>
      </c>
      <c r="I6" s="128"/>
    </row>
    <row r="7" spans="2:14" s="330" customFormat="1" ht="9" customHeight="1">
      <c r="B7" s="521"/>
      <c r="C7" s="521"/>
      <c r="D7" s="521"/>
      <c r="E7" s="521"/>
      <c r="F7" s="521"/>
      <c r="G7" s="521"/>
      <c r="H7" s="521"/>
      <c r="I7" s="522"/>
    </row>
    <row r="8" spans="2:14" ht="13.5" customHeight="1">
      <c r="B8" s="61" t="s">
        <v>37</v>
      </c>
      <c r="C8" s="89">
        <v>60</v>
      </c>
      <c r="D8" s="89">
        <v>1108</v>
      </c>
      <c r="E8" s="89">
        <v>77</v>
      </c>
      <c r="F8" s="89">
        <v>1548</v>
      </c>
      <c r="G8" s="89">
        <v>77</v>
      </c>
      <c r="H8" s="89">
        <v>1929</v>
      </c>
      <c r="I8" s="152"/>
      <c r="K8" s="137"/>
      <c r="L8" s="137"/>
      <c r="M8" s="148"/>
      <c r="N8" s="148"/>
    </row>
    <row r="9" spans="2:14" ht="13.5" customHeight="1">
      <c r="B9" s="61" t="s">
        <v>30</v>
      </c>
      <c r="C9" s="89">
        <v>60</v>
      </c>
      <c r="D9" s="89">
        <v>1810</v>
      </c>
      <c r="E9" s="89">
        <v>49</v>
      </c>
      <c r="F9" s="89">
        <v>1495</v>
      </c>
      <c r="G9" s="89">
        <v>49</v>
      </c>
      <c r="H9" s="89">
        <v>1555</v>
      </c>
      <c r="I9" s="152"/>
      <c r="K9" s="137"/>
      <c r="L9" s="137"/>
      <c r="M9" s="148"/>
      <c r="N9" s="148"/>
    </row>
    <row r="10" spans="2:14" ht="13.5" customHeight="1">
      <c r="B10" s="61" t="s">
        <v>38</v>
      </c>
      <c r="C10" s="89">
        <v>920</v>
      </c>
      <c r="D10" s="89">
        <v>28848</v>
      </c>
      <c r="E10" s="89">
        <v>898</v>
      </c>
      <c r="F10" s="89">
        <v>29448</v>
      </c>
      <c r="G10" s="89">
        <v>864</v>
      </c>
      <c r="H10" s="89">
        <v>25914</v>
      </c>
      <c r="I10" s="152"/>
      <c r="K10" s="137"/>
      <c r="L10" s="137"/>
      <c r="M10" s="148"/>
      <c r="N10" s="148"/>
    </row>
    <row r="11" spans="2:14" ht="13.5" customHeight="1">
      <c r="B11" s="61" t="s">
        <v>310</v>
      </c>
      <c r="C11" s="89">
        <v>470</v>
      </c>
      <c r="D11" s="89">
        <v>9957</v>
      </c>
      <c r="E11" s="89">
        <v>430</v>
      </c>
      <c r="F11" s="89">
        <v>9211</v>
      </c>
      <c r="G11" s="89">
        <v>430</v>
      </c>
      <c r="H11" s="89">
        <v>7351</v>
      </c>
      <c r="I11" s="152"/>
      <c r="K11" s="137"/>
      <c r="L11" s="137"/>
      <c r="M11" s="148"/>
      <c r="N11" s="148"/>
    </row>
    <row r="12" spans="2:14" ht="13.5" customHeight="1">
      <c r="B12" s="61" t="s">
        <v>76</v>
      </c>
      <c r="C12" s="89">
        <v>172</v>
      </c>
      <c r="D12" s="89">
        <v>10750.6695</v>
      </c>
      <c r="E12" s="89">
        <v>174</v>
      </c>
      <c r="F12" s="89">
        <v>9814.2861865499999</v>
      </c>
      <c r="G12" s="89">
        <v>174</v>
      </c>
      <c r="H12" s="89">
        <v>9727</v>
      </c>
      <c r="I12" s="153"/>
      <c r="K12" s="137"/>
      <c r="L12" s="137"/>
      <c r="M12" s="148"/>
      <c r="N12" s="148"/>
    </row>
    <row r="13" spans="2:14" ht="13.5" customHeight="1">
      <c r="B13" s="61" t="s">
        <v>34</v>
      </c>
      <c r="C13" s="89">
        <v>120</v>
      </c>
      <c r="D13" s="89">
        <v>3493</v>
      </c>
      <c r="E13" s="89">
        <v>136</v>
      </c>
      <c r="F13" s="89">
        <v>4201</v>
      </c>
      <c r="G13" s="89">
        <v>136</v>
      </c>
      <c r="H13" s="89">
        <v>4201</v>
      </c>
      <c r="I13" s="152"/>
      <c r="K13" s="137"/>
      <c r="L13" s="137"/>
      <c r="M13" s="148"/>
      <c r="N13" s="148"/>
    </row>
    <row r="14" spans="2:14" ht="13.5" customHeight="1">
      <c r="B14" s="61" t="s">
        <v>35</v>
      </c>
      <c r="C14" s="89">
        <v>32</v>
      </c>
      <c r="D14" s="89">
        <v>1155</v>
      </c>
      <c r="E14" s="89">
        <v>29</v>
      </c>
      <c r="F14" s="89">
        <v>1002</v>
      </c>
      <c r="G14" s="89">
        <v>29</v>
      </c>
      <c r="H14" s="89">
        <v>901</v>
      </c>
      <c r="I14" s="152"/>
      <c r="K14" s="137"/>
      <c r="L14" s="137"/>
      <c r="M14" s="148"/>
      <c r="N14" s="148"/>
    </row>
    <row r="15" spans="2:14" ht="13.5" customHeight="1">
      <c r="B15" s="61" t="s">
        <v>187</v>
      </c>
      <c r="C15" s="89">
        <v>2</v>
      </c>
      <c r="D15" s="89">
        <v>126</v>
      </c>
      <c r="E15" s="89">
        <v>2.04</v>
      </c>
      <c r="F15" s="89">
        <v>138.60000000000002</v>
      </c>
      <c r="G15" s="89">
        <v>2</v>
      </c>
      <c r="H15" s="89">
        <v>111</v>
      </c>
      <c r="I15" s="152"/>
      <c r="K15" s="137"/>
      <c r="L15" s="137"/>
      <c r="M15" s="148"/>
      <c r="N15" s="148"/>
    </row>
    <row r="16" spans="2:14" ht="13.5" customHeight="1">
      <c r="B16" s="61" t="s">
        <v>204</v>
      </c>
      <c r="C16" s="89">
        <v>26</v>
      </c>
      <c r="D16" s="89">
        <v>390</v>
      </c>
      <c r="E16" s="89">
        <v>13</v>
      </c>
      <c r="F16" s="89">
        <v>216</v>
      </c>
      <c r="G16" s="89">
        <v>13</v>
      </c>
      <c r="H16" s="89">
        <v>218</v>
      </c>
      <c r="I16" s="152"/>
      <c r="K16" s="137"/>
      <c r="L16" s="137"/>
      <c r="M16" s="148"/>
      <c r="N16" s="148"/>
    </row>
    <row r="17" spans="2:14" ht="13.5" customHeight="1">
      <c r="B17" s="61" t="s">
        <v>415</v>
      </c>
      <c r="C17" s="89">
        <v>16</v>
      </c>
      <c r="D17" s="89">
        <v>191</v>
      </c>
      <c r="E17" s="89">
        <v>11</v>
      </c>
      <c r="F17" s="89">
        <v>204</v>
      </c>
      <c r="G17" s="89">
        <v>11</v>
      </c>
      <c r="H17" s="89">
        <v>205</v>
      </c>
      <c r="I17" s="152"/>
      <c r="K17" s="137"/>
      <c r="L17" s="137"/>
      <c r="M17" s="148"/>
      <c r="N17" s="148"/>
    </row>
    <row r="18" spans="2:14" ht="13.5" customHeight="1">
      <c r="B18" s="61" t="s">
        <v>171</v>
      </c>
      <c r="C18" s="89">
        <v>97</v>
      </c>
      <c r="D18" s="89">
        <v>3313</v>
      </c>
      <c r="E18" s="89">
        <v>104</v>
      </c>
      <c r="F18" s="89">
        <v>3587</v>
      </c>
      <c r="G18" s="89">
        <v>104</v>
      </c>
      <c r="H18" s="89">
        <v>3587</v>
      </c>
      <c r="I18" s="152"/>
      <c r="K18" s="137"/>
      <c r="L18" s="137"/>
      <c r="M18" s="148"/>
      <c r="N18" s="148"/>
    </row>
    <row r="19" spans="2:14" ht="13.5" customHeight="1">
      <c r="B19" s="61" t="s">
        <v>202</v>
      </c>
      <c r="C19" s="89">
        <v>104</v>
      </c>
      <c r="D19" s="89">
        <v>1428</v>
      </c>
      <c r="E19" s="89">
        <v>121</v>
      </c>
      <c r="F19" s="89">
        <v>1523</v>
      </c>
      <c r="G19" s="89">
        <v>121</v>
      </c>
      <c r="H19" s="89">
        <v>1340</v>
      </c>
      <c r="I19" s="152"/>
      <c r="K19" s="137"/>
      <c r="L19" s="137"/>
      <c r="M19" s="148"/>
      <c r="N19" s="148"/>
    </row>
    <row r="20" spans="2:14" ht="13.5" customHeight="1">
      <c r="B20" s="61" t="s">
        <v>172</v>
      </c>
      <c r="C20" s="89">
        <v>107</v>
      </c>
      <c r="D20" s="89">
        <v>2800</v>
      </c>
      <c r="E20" s="89">
        <v>113</v>
      </c>
      <c r="F20" s="89">
        <v>2661</v>
      </c>
      <c r="G20" s="89">
        <v>113</v>
      </c>
      <c r="H20" s="89">
        <v>2271</v>
      </c>
      <c r="I20" s="152"/>
      <c r="K20" s="137"/>
      <c r="L20" s="137"/>
      <c r="M20" s="148"/>
      <c r="N20" s="148"/>
    </row>
    <row r="21" spans="2:14" ht="13.5" customHeight="1">
      <c r="B21" s="61" t="s">
        <v>217</v>
      </c>
      <c r="C21" s="89">
        <v>27</v>
      </c>
      <c r="D21" s="89">
        <v>554</v>
      </c>
      <c r="E21" s="89">
        <v>24</v>
      </c>
      <c r="F21" s="89">
        <v>520</v>
      </c>
      <c r="G21" s="89">
        <v>24</v>
      </c>
      <c r="H21" s="89">
        <v>450</v>
      </c>
      <c r="I21" s="152"/>
      <c r="K21" s="137"/>
      <c r="L21" s="137"/>
      <c r="M21" s="148"/>
      <c r="N21" s="148"/>
    </row>
    <row r="22" spans="2:14" ht="13.5" customHeight="1">
      <c r="B22" s="61" t="s">
        <v>218</v>
      </c>
      <c r="C22" s="89">
        <v>107</v>
      </c>
      <c r="D22" s="89">
        <v>2740</v>
      </c>
      <c r="E22" s="89">
        <v>112.83370875</v>
      </c>
      <c r="F22" s="89">
        <v>2958.7349131200003</v>
      </c>
      <c r="G22" s="89">
        <v>113</v>
      </c>
      <c r="H22" s="89">
        <v>2515</v>
      </c>
      <c r="I22" s="152"/>
      <c r="K22" s="137"/>
      <c r="L22" s="137"/>
      <c r="M22" s="148"/>
      <c r="N22" s="148"/>
    </row>
    <row r="23" spans="2:14" ht="13.5" customHeight="1">
      <c r="B23" s="61" t="s">
        <v>33</v>
      </c>
      <c r="C23" s="89">
        <v>5</v>
      </c>
      <c r="D23" s="89">
        <v>206</v>
      </c>
      <c r="E23" s="89">
        <v>5.5234375</v>
      </c>
      <c r="F23" s="89">
        <v>247.13051999999999</v>
      </c>
      <c r="G23" s="89">
        <v>6</v>
      </c>
      <c r="H23" s="89">
        <v>274</v>
      </c>
      <c r="I23" s="152"/>
      <c r="K23" s="137"/>
      <c r="L23" s="137"/>
      <c r="M23" s="148"/>
      <c r="N23" s="148"/>
    </row>
    <row r="24" spans="2:14" ht="13.5" customHeight="1">
      <c r="B24" s="61" t="s">
        <v>36</v>
      </c>
      <c r="C24" s="89">
        <v>20</v>
      </c>
      <c r="D24" s="89">
        <v>690</v>
      </c>
      <c r="E24" s="89">
        <v>20</v>
      </c>
      <c r="F24" s="89">
        <v>690</v>
      </c>
      <c r="G24" s="89">
        <v>20</v>
      </c>
      <c r="H24" s="89">
        <v>690</v>
      </c>
      <c r="I24" s="152"/>
      <c r="K24" s="137"/>
      <c r="L24" s="137"/>
      <c r="M24" s="148"/>
      <c r="N24" s="148"/>
    </row>
    <row r="25" spans="2:14" ht="13.5" customHeight="1">
      <c r="B25" s="61" t="s">
        <v>96</v>
      </c>
      <c r="C25" s="89">
        <v>8</v>
      </c>
      <c r="D25" s="89">
        <v>971</v>
      </c>
      <c r="E25" s="89">
        <v>9</v>
      </c>
      <c r="F25" s="89">
        <v>983</v>
      </c>
      <c r="G25" s="89">
        <v>9</v>
      </c>
      <c r="H25" s="89">
        <v>756</v>
      </c>
      <c r="I25" s="152"/>
      <c r="K25" s="137"/>
      <c r="L25" s="137"/>
      <c r="M25" s="148"/>
      <c r="N25" s="148"/>
    </row>
    <row r="26" spans="2:14" s="64" customFormat="1" ht="13.5" customHeight="1">
      <c r="B26" s="64" t="s">
        <v>32</v>
      </c>
      <c r="C26" s="89">
        <v>4</v>
      </c>
      <c r="D26" s="89">
        <v>128</v>
      </c>
      <c r="E26" s="89">
        <v>4</v>
      </c>
      <c r="F26" s="89">
        <v>146</v>
      </c>
      <c r="G26" s="89">
        <v>4</v>
      </c>
      <c r="H26" s="89">
        <v>89</v>
      </c>
      <c r="I26" s="152"/>
      <c r="K26" s="564"/>
      <c r="L26" s="564"/>
      <c r="M26" s="89"/>
      <c r="N26" s="89"/>
    </row>
    <row r="27" spans="2:14" s="64" customFormat="1" ht="13.5" customHeight="1">
      <c r="B27" s="61" t="s">
        <v>31</v>
      </c>
      <c r="C27" s="89">
        <v>70</v>
      </c>
      <c r="D27" s="89">
        <v>3087</v>
      </c>
      <c r="E27" s="89">
        <v>32</v>
      </c>
      <c r="F27" s="89">
        <v>1298</v>
      </c>
      <c r="G27" s="89">
        <v>32</v>
      </c>
      <c r="H27" s="89">
        <v>1634</v>
      </c>
      <c r="I27" s="152"/>
      <c r="K27" s="564"/>
      <c r="L27" s="564"/>
      <c r="M27" s="89"/>
      <c r="N27" s="89"/>
    </row>
    <row r="28" spans="2:14" ht="4.5" customHeight="1">
      <c r="B28" s="61"/>
      <c r="C28" s="152"/>
      <c r="D28" s="152"/>
      <c r="E28" s="152"/>
      <c r="F28" s="152"/>
      <c r="G28" s="152"/>
      <c r="H28" s="152"/>
      <c r="I28" s="152"/>
      <c r="K28" s="137"/>
      <c r="L28" s="137"/>
      <c r="M28" s="148"/>
      <c r="N28" s="148"/>
    </row>
    <row r="29" spans="2:14" ht="3" customHeight="1">
      <c r="B29" s="365"/>
      <c r="C29" s="384"/>
      <c r="D29" s="384"/>
      <c r="E29" s="384"/>
      <c r="F29" s="384"/>
      <c r="G29" s="384"/>
      <c r="H29" s="384"/>
      <c r="I29" s="152"/>
      <c r="K29" s="137"/>
      <c r="L29" s="137"/>
      <c r="M29" s="148"/>
      <c r="N29" s="148"/>
    </row>
    <row r="30" spans="2:14" s="330" customFormat="1" ht="4.5" customHeight="1">
      <c r="B30" s="328"/>
      <c r="C30" s="337"/>
      <c r="D30" s="337"/>
      <c r="E30" s="337"/>
      <c r="F30" s="337"/>
      <c r="G30" s="337"/>
      <c r="H30" s="337"/>
      <c r="I30" s="337"/>
      <c r="K30" s="519"/>
      <c r="L30" s="519"/>
      <c r="M30" s="520"/>
      <c r="N30" s="520"/>
    </row>
    <row r="31" spans="2:14" ht="12.75" customHeight="1">
      <c r="B31" s="686" t="s">
        <v>510</v>
      </c>
      <c r="C31" s="686"/>
      <c r="D31" s="686"/>
      <c r="E31" s="686"/>
      <c r="F31" s="686"/>
      <c r="G31" s="686"/>
      <c r="H31" s="686"/>
      <c r="L31" s="137"/>
    </row>
    <row r="32" spans="2:14" ht="12.75" customHeight="1">
      <c r="L32" s="137"/>
    </row>
    <row r="33" spans="2:12" ht="12.75" customHeight="1">
      <c r="B33" s="25"/>
      <c r="E33" s="148"/>
      <c r="F33" s="148"/>
      <c r="G33" s="148"/>
      <c r="H33" s="148"/>
      <c r="L33" s="137"/>
    </row>
    <row r="34" spans="2:12" ht="12.75" customHeight="1">
      <c r="B34" s="74" t="s">
        <v>205</v>
      </c>
      <c r="L34" s="137"/>
    </row>
    <row r="35" spans="2:12" ht="12.75" customHeight="1">
      <c r="L35" s="137"/>
    </row>
    <row r="36" spans="2:12" ht="12.75" customHeight="1">
      <c r="B36" s="150"/>
      <c r="L36" s="137"/>
    </row>
  </sheetData>
  <mergeCells count="6">
    <mergeCell ref="B31:H31"/>
    <mergeCell ref="G4:H4"/>
    <mergeCell ref="B1:H1"/>
    <mergeCell ref="E4:F4"/>
    <mergeCell ref="B4:B6"/>
    <mergeCell ref="C4:D4"/>
  </mergeCells>
  <phoneticPr fontId="6" type="noConversion"/>
  <hyperlinks>
    <hyperlink ref="J2" location="Indice!A1" tooltip="(voltar ao índice)" display="Indice!A1" xr:uid="{00000000-0004-0000-06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6">
    <pageSetUpPr fitToPage="1"/>
  </sheetPr>
  <dimension ref="B1:K32"/>
  <sheetViews>
    <sheetView showGridLines="0" zoomScaleNormal="100" workbookViewId="0">
      <pane xSplit="2" ySplit="6" topLeftCell="C7" activePane="bottomRight" state="frozen"/>
      <selection activeCell="G2" sqref="G2"/>
      <selection pane="topRight" activeCell="G2" sqref="G2"/>
      <selection pane="bottomLeft" activeCell="G2" sqref="G2"/>
      <selection pane="bottomRight" activeCell="J2" sqref="J2"/>
    </sheetView>
  </sheetViews>
  <sheetFormatPr defaultRowHeight="11.25"/>
  <cols>
    <col min="1" max="1" width="6.7109375" style="15" customWidth="1"/>
    <col min="2" max="2" width="20.28515625" style="15" customWidth="1"/>
    <col min="3" max="8" width="12.5703125" style="15" customWidth="1"/>
    <col min="9" max="9" width="6.7109375" style="15" customWidth="1"/>
    <col min="10" max="10" width="14.5703125" style="15" bestFit="1" customWidth="1"/>
    <col min="11" max="16384" width="9.140625" style="15"/>
  </cols>
  <sheetData>
    <row r="1" spans="2:11" ht="21" customHeight="1">
      <c r="B1" s="698" t="s">
        <v>544</v>
      </c>
      <c r="C1" s="698"/>
      <c r="D1" s="698"/>
      <c r="E1" s="698"/>
      <c r="F1" s="698"/>
      <c r="G1" s="698"/>
      <c r="H1" s="698"/>
      <c r="K1" s="137"/>
    </row>
    <row r="2" spans="2:11" ht="21" customHeight="1">
      <c r="B2" s="147"/>
      <c r="C2" s="147"/>
      <c r="D2" s="147"/>
      <c r="E2" s="147"/>
      <c r="F2" s="147"/>
      <c r="G2" s="147"/>
      <c r="H2" s="147"/>
      <c r="J2" s="531" t="s">
        <v>412</v>
      </c>
      <c r="K2" s="137"/>
    </row>
    <row r="3" spans="2:11" ht="12" customHeight="1">
      <c r="B3" s="27" t="s">
        <v>232</v>
      </c>
      <c r="K3" s="137"/>
    </row>
    <row r="4" spans="2:11" ht="18" customHeight="1">
      <c r="B4" s="702" t="s">
        <v>74</v>
      </c>
      <c r="C4" s="696" t="s">
        <v>584</v>
      </c>
      <c r="D4" s="699"/>
      <c r="E4" s="696" t="s">
        <v>591</v>
      </c>
      <c r="F4" s="699"/>
      <c r="G4" s="696">
        <v>2020</v>
      </c>
      <c r="H4" s="697"/>
      <c r="K4" s="137"/>
    </row>
    <row r="5" spans="2:11" ht="18" customHeight="1">
      <c r="B5" s="700"/>
      <c r="C5" s="382" t="s">
        <v>235</v>
      </c>
      <c r="D5" s="382" t="s">
        <v>71</v>
      </c>
      <c r="E5" s="382" t="s">
        <v>235</v>
      </c>
      <c r="F5" s="382" t="s">
        <v>71</v>
      </c>
      <c r="G5" s="382" t="s">
        <v>235</v>
      </c>
      <c r="H5" s="383" t="s">
        <v>71</v>
      </c>
      <c r="K5" s="137"/>
    </row>
    <row r="6" spans="2:11" ht="11.25" customHeight="1">
      <c r="B6" s="703"/>
      <c r="C6" s="385" t="s">
        <v>231</v>
      </c>
      <c r="D6" s="385" t="s">
        <v>72</v>
      </c>
      <c r="E6" s="385" t="s">
        <v>231</v>
      </c>
      <c r="F6" s="385" t="s">
        <v>72</v>
      </c>
      <c r="G6" s="385" t="s">
        <v>231</v>
      </c>
      <c r="H6" s="386" t="s">
        <v>72</v>
      </c>
      <c r="K6" s="137"/>
    </row>
    <row r="7" spans="2:11" ht="4.5" customHeight="1">
      <c r="B7" s="387"/>
      <c r="C7" s="387"/>
      <c r="D7" s="387"/>
      <c r="E7" s="387"/>
      <c r="F7" s="387"/>
      <c r="G7" s="387"/>
      <c r="H7" s="387"/>
      <c r="K7" s="137"/>
    </row>
    <row r="8" spans="2:11" ht="13.5" customHeight="1">
      <c r="B8" s="61" t="s">
        <v>21</v>
      </c>
      <c r="C8" s="620">
        <v>48</v>
      </c>
      <c r="D8" s="620">
        <v>376</v>
      </c>
      <c r="E8" s="620">
        <v>50</v>
      </c>
      <c r="F8" s="620">
        <v>415</v>
      </c>
      <c r="G8" s="620">
        <v>50</v>
      </c>
      <c r="H8" s="620">
        <v>462</v>
      </c>
      <c r="J8" s="137"/>
      <c r="K8" s="137"/>
    </row>
    <row r="9" spans="2:11" ht="13.5" customHeight="1">
      <c r="B9" s="61" t="s">
        <v>19</v>
      </c>
      <c r="C9" s="620">
        <v>48</v>
      </c>
      <c r="D9" s="620">
        <v>372</v>
      </c>
      <c r="E9" s="620">
        <v>50</v>
      </c>
      <c r="F9" s="620">
        <v>413</v>
      </c>
      <c r="G9" s="620">
        <v>50</v>
      </c>
      <c r="H9" s="620">
        <v>291</v>
      </c>
      <c r="J9" s="137"/>
      <c r="K9" s="137"/>
    </row>
    <row r="10" spans="2:11" ht="13.5" customHeight="1">
      <c r="B10" s="61" t="s">
        <v>20</v>
      </c>
      <c r="C10" s="620">
        <v>120</v>
      </c>
      <c r="D10" s="620">
        <v>1442</v>
      </c>
      <c r="E10" s="620">
        <v>117</v>
      </c>
      <c r="F10" s="621">
        <v>1444</v>
      </c>
      <c r="G10" s="620">
        <v>117</v>
      </c>
      <c r="H10" s="620">
        <v>1461</v>
      </c>
      <c r="J10" s="137"/>
      <c r="K10" s="137"/>
    </row>
    <row r="11" spans="2:11" ht="13.5" customHeight="1">
      <c r="B11" s="61" t="s">
        <v>100</v>
      </c>
      <c r="C11" s="620">
        <v>810</v>
      </c>
      <c r="D11" s="620">
        <v>17597</v>
      </c>
      <c r="E11" s="621">
        <v>824</v>
      </c>
      <c r="F11" s="620">
        <v>22731.825175541999</v>
      </c>
      <c r="G11" s="620">
        <v>824</v>
      </c>
      <c r="H11" s="620">
        <v>22284</v>
      </c>
      <c r="J11" s="137"/>
      <c r="K11" s="137"/>
    </row>
    <row r="12" spans="2:11" ht="13.5" customHeight="1">
      <c r="B12" s="61" t="s">
        <v>29</v>
      </c>
      <c r="C12" s="620">
        <v>109</v>
      </c>
      <c r="D12" s="620">
        <v>104</v>
      </c>
      <c r="E12" s="620">
        <v>109</v>
      </c>
      <c r="F12" s="620">
        <v>111</v>
      </c>
      <c r="G12" s="620">
        <v>109</v>
      </c>
      <c r="H12" s="620">
        <v>106</v>
      </c>
      <c r="J12" s="137"/>
      <c r="K12" s="137"/>
    </row>
    <row r="13" spans="2:11" ht="13.5" customHeight="1">
      <c r="B13" s="61" t="s">
        <v>22</v>
      </c>
      <c r="C13" s="620">
        <v>43</v>
      </c>
      <c r="D13" s="620">
        <v>197</v>
      </c>
      <c r="E13" s="620">
        <v>31</v>
      </c>
      <c r="F13" s="620">
        <v>138</v>
      </c>
      <c r="G13" s="620">
        <v>31</v>
      </c>
      <c r="H13" s="620">
        <v>72</v>
      </c>
      <c r="J13" s="137"/>
      <c r="K13" s="137"/>
    </row>
    <row r="14" spans="2:11" ht="13.5" customHeight="1">
      <c r="B14" s="61" t="s">
        <v>23</v>
      </c>
      <c r="C14" s="620">
        <v>11</v>
      </c>
      <c r="D14" s="620">
        <v>158</v>
      </c>
      <c r="E14" s="620">
        <v>10.5</v>
      </c>
      <c r="F14" s="620">
        <v>157.5</v>
      </c>
      <c r="G14" s="620">
        <v>11</v>
      </c>
      <c r="H14" s="620">
        <v>152</v>
      </c>
      <c r="J14" s="137"/>
      <c r="K14" s="137"/>
    </row>
    <row r="15" spans="2:11" ht="13.5" customHeight="1">
      <c r="B15" s="61" t="s">
        <v>27</v>
      </c>
      <c r="C15" s="620">
        <v>64</v>
      </c>
      <c r="D15" s="620">
        <v>765</v>
      </c>
      <c r="E15" s="620">
        <v>63</v>
      </c>
      <c r="F15" s="620">
        <v>825</v>
      </c>
      <c r="G15" s="620">
        <v>63</v>
      </c>
      <c r="H15" s="620">
        <v>802</v>
      </c>
      <c r="J15" s="137"/>
      <c r="K15" s="137"/>
    </row>
    <row r="16" spans="2:11" ht="13.5" customHeight="1">
      <c r="B16" s="61" t="s">
        <v>592</v>
      </c>
      <c r="C16" s="620">
        <v>50</v>
      </c>
      <c r="D16" s="620">
        <v>777</v>
      </c>
      <c r="E16" s="620">
        <v>32</v>
      </c>
      <c r="F16" s="620">
        <v>506</v>
      </c>
      <c r="G16" s="620">
        <v>32</v>
      </c>
      <c r="H16" s="620">
        <v>479</v>
      </c>
      <c r="J16" s="137"/>
      <c r="K16" s="137"/>
    </row>
    <row r="17" spans="2:11" ht="13.5" customHeight="1">
      <c r="B17" s="61" t="s">
        <v>199</v>
      </c>
      <c r="C17" s="620">
        <v>22</v>
      </c>
      <c r="D17" s="620">
        <v>193</v>
      </c>
      <c r="E17" s="620">
        <v>23</v>
      </c>
      <c r="F17" s="620">
        <v>213</v>
      </c>
      <c r="G17" s="620">
        <v>23</v>
      </c>
      <c r="H17" s="620">
        <v>261</v>
      </c>
      <c r="J17" s="137"/>
      <c r="K17" s="137"/>
    </row>
    <row r="18" spans="2:11" ht="13.5" customHeight="1">
      <c r="B18" s="61" t="s">
        <v>25</v>
      </c>
      <c r="C18" s="620">
        <v>38</v>
      </c>
      <c r="D18" s="620">
        <v>177</v>
      </c>
      <c r="E18" s="620">
        <v>38</v>
      </c>
      <c r="F18" s="620">
        <v>183</v>
      </c>
      <c r="G18" s="620">
        <v>38</v>
      </c>
      <c r="H18" s="620">
        <v>242</v>
      </c>
      <c r="J18" s="137"/>
      <c r="K18" s="137"/>
    </row>
    <row r="19" spans="2:11" ht="13.5" customHeight="1">
      <c r="B19" s="61" t="s">
        <v>26</v>
      </c>
      <c r="C19" s="620">
        <v>5</v>
      </c>
      <c r="D19" s="620">
        <v>149</v>
      </c>
      <c r="E19" s="620">
        <v>6</v>
      </c>
      <c r="F19" s="620">
        <v>210</v>
      </c>
      <c r="G19" s="620">
        <v>6</v>
      </c>
      <c r="H19" s="620">
        <v>189</v>
      </c>
      <c r="J19" s="137"/>
      <c r="K19" s="137"/>
    </row>
    <row r="20" spans="2:11" ht="13.5" customHeight="1">
      <c r="B20" s="61" t="s">
        <v>219</v>
      </c>
      <c r="C20" s="620">
        <v>24</v>
      </c>
      <c r="D20" s="620">
        <v>349</v>
      </c>
      <c r="E20" s="620">
        <v>23</v>
      </c>
      <c r="F20" s="620">
        <v>336</v>
      </c>
      <c r="G20" s="620">
        <v>23</v>
      </c>
      <c r="H20" s="620">
        <v>290</v>
      </c>
      <c r="J20" s="137"/>
      <c r="K20" s="137"/>
    </row>
    <row r="21" spans="2:11" ht="13.5" customHeight="1">
      <c r="B21" s="61" t="s">
        <v>593</v>
      </c>
      <c r="C21" s="620">
        <v>92</v>
      </c>
      <c r="D21" s="620">
        <v>1250</v>
      </c>
      <c r="E21" s="620">
        <v>105</v>
      </c>
      <c r="F21" s="620">
        <v>1437</v>
      </c>
      <c r="G21" s="620">
        <v>105</v>
      </c>
      <c r="H21" s="620">
        <v>1348</v>
      </c>
      <c r="J21" s="137"/>
      <c r="K21" s="137"/>
    </row>
    <row r="22" spans="2:11" ht="13.5" customHeight="1">
      <c r="B22" s="61" t="s">
        <v>28</v>
      </c>
      <c r="C22" s="620">
        <v>32</v>
      </c>
      <c r="D22" s="620">
        <v>359</v>
      </c>
      <c r="E22" s="620">
        <v>37</v>
      </c>
      <c r="F22" s="620">
        <v>425</v>
      </c>
      <c r="G22" s="620">
        <v>37</v>
      </c>
      <c r="H22" s="620">
        <v>422</v>
      </c>
      <c r="J22" s="137"/>
      <c r="K22" s="137"/>
    </row>
    <row r="23" spans="2:11" ht="13.5" customHeight="1">
      <c r="B23" s="61" t="s">
        <v>256</v>
      </c>
      <c r="C23" s="621">
        <v>445</v>
      </c>
      <c r="D23" s="621">
        <v>3623.623</v>
      </c>
      <c r="E23" s="621">
        <v>441.88200000000001</v>
      </c>
      <c r="F23" s="621">
        <v>3959.837</v>
      </c>
      <c r="G23" s="621">
        <v>422</v>
      </c>
      <c r="H23" s="621">
        <v>3899.7739999999999</v>
      </c>
      <c r="J23" s="137"/>
      <c r="K23" s="137"/>
    </row>
    <row r="24" spans="2:11" ht="4.5" customHeight="1">
      <c r="B24" s="61"/>
      <c r="C24" s="352"/>
      <c r="D24" s="352"/>
      <c r="E24" s="352"/>
      <c r="F24" s="352"/>
      <c r="G24" s="352"/>
      <c r="H24" s="352"/>
      <c r="J24" s="137"/>
      <c r="K24" s="137"/>
    </row>
    <row r="25" spans="2:11" ht="3" customHeight="1">
      <c r="B25" s="365"/>
      <c r="C25" s="388"/>
      <c r="D25" s="388"/>
      <c r="E25" s="388"/>
      <c r="F25" s="388"/>
      <c r="G25" s="388"/>
      <c r="H25" s="388"/>
      <c r="J25" s="137"/>
      <c r="K25" s="137"/>
    </row>
    <row r="26" spans="2:11" ht="4.5" customHeight="1">
      <c r="B26" s="61"/>
      <c r="C26" s="352"/>
      <c r="D26" s="352"/>
      <c r="E26" s="352"/>
      <c r="F26" s="352"/>
      <c r="G26" s="352"/>
      <c r="H26" s="352"/>
      <c r="J26" s="137"/>
      <c r="K26" s="137"/>
    </row>
    <row r="27" spans="2:11" ht="12.75" customHeight="1">
      <c r="B27" s="686" t="s">
        <v>511</v>
      </c>
      <c r="C27" s="686"/>
      <c r="D27" s="686"/>
      <c r="E27" s="686"/>
      <c r="F27" s="686"/>
      <c r="G27" s="686"/>
      <c r="H27" s="686"/>
    </row>
    <row r="28" spans="2:11" ht="12.75" customHeight="1">
      <c r="B28" s="701" t="s">
        <v>567</v>
      </c>
      <c r="C28" s="701"/>
      <c r="D28" s="701"/>
      <c r="E28" s="701"/>
      <c r="F28" s="701"/>
      <c r="G28" s="701"/>
      <c r="H28" s="701"/>
    </row>
    <row r="29" spans="2:11">
      <c r="B29" s="151"/>
    </row>
    <row r="30" spans="2:11">
      <c r="B30" s="151"/>
    </row>
    <row r="31" spans="2:11">
      <c r="B31" s="15" t="s">
        <v>79</v>
      </c>
    </row>
    <row r="32" spans="2:11">
      <c r="B32" s="15" t="s">
        <v>79</v>
      </c>
    </row>
  </sheetData>
  <mergeCells count="7">
    <mergeCell ref="G4:H4"/>
    <mergeCell ref="B1:H1"/>
    <mergeCell ref="B28:H28"/>
    <mergeCell ref="E4:F4"/>
    <mergeCell ref="B4:B6"/>
    <mergeCell ref="C4:D4"/>
    <mergeCell ref="B27:H27"/>
  </mergeCells>
  <phoneticPr fontId="6" type="noConversion"/>
  <hyperlinks>
    <hyperlink ref="J2" location="Indice!A1" tooltip="(voltar ao índice)" display="Indice!A1" xr:uid="{00000000-0004-0000-07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7">
    <pageSetUpPr fitToPage="1"/>
  </sheetPr>
  <dimension ref="B1:G86"/>
  <sheetViews>
    <sheetView showGridLines="0" zoomScaleNormal="100" workbookViewId="0">
      <pane xSplit="3" ySplit="6" topLeftCell="D7" activePane="bottomRight" state="frozen"/>
      <selection activeCell="G2" sqref="G2"/>
      <selection pane="topRight" activeCell="G2" sqref="G2"/>
      <selection pane="bottomLeft" activeCell="G2" sqref="G2"/>
      <selection pane="bottomRight" activeCell="G2" sqref="G2"/>
    </sheetView>
  </sheetViews>
  <sheetFormatPr defaultRowHeight="11.25"/>
  <cols>
    <col min="1" max="1" width="6.7109375" style="15" customWidth="1"/>
    <col min="2" max="2" width="6.28515625" style="15" customWidth="1"/>
    <col min="3" max="3" width="35.140625" style="15" customWidth="1"/>
    <col min="4" max="4" width="24.5703125" style="15" customWidth="1"/>
    <col min="5" max="5" width="18.28515625" style="15" customWidth="1"/>
    <col min="6" max="6" width="6.7109375" style="15" customWidth="1"/>
    <col min="7" max="7" width="14.5703125" style="15" bestFit="1" customWidth="1"/>
    <col min="8" max="16384" width="9.140625" style="15"/>
  </cols>
  <sheetData>
    <row r="1" spans="2:7" ht="16.5" customHeight="1">
      <c r="B1" s="711" t="s">
        <v>545</v>
      </c>
      <c r="C1" s="711"/>
      <c r="D1" s="711"/>
      <c r="E1" s="711"/>
    </row>
    <row r="2" spans="2:7" ht="16.5" customHeight="1">
      <c r="B2" s="711"/>
      <c r="C2" s="711"/>
      <c r="D2" s="711"/>
      <c r="E2" s="711"/>
      <c r="G2" s="531" t="s">
        <v>412</v>
      </c>
    </row>
    <row r="3" spans="2:7" ht="21" customHeight="1">
      <c r="B3" s="128"/>
      <c r="C3" s="128"/>
      <c r="D3" s="306"/>
    </row>
    <row r="4" spans="2:7">
      <c r="B4" s="686" t="s">
        <v>232</v>
      </c>
      <c r="C4" s="686"/>
    </row>
    <row r="5" spans="2:7" ht="18" customHeight="1">
      <c r="B5" s="705" t="s">
        <v>74</v>
      </c>
      <c r="C5" s="706"/>
      <c r="D5" s="706" t="s">
        <v>103</v>
      </c>
      <c r="E5" s="710"/>
    </row>
    <row r="6" spans="2:7" ht="17.25" customHeight="1">
      <c r="B6" s="707"/>
      <c r="C6" s="708"/>
      <c r="D6" s="389">
        <v>2019</v>
      </c>
      <c r="E6" s="390">
        <v>2020</v>
      </c>
    </row>
    <row r="7" spans="2:7" ht="9" customHeight="1">
      <c r="B7" s="367"/>
      <c r="C7" s="367"/>
      <c r="D7" s="367"/>
      <c r="E7" s="367"/>
    </row>
    <row r="8" spans="2:7" ht="18" customHeight="1">
      <c r="B8" s="704" t="s">
        <v>37</v>
      </c>
      <c r="C8" s="704"/>
      <c r="D8" s="155">
        <v>37203</v>
      </c>
      <c r="E8" s="155">
        <v>25444</v>
      </c>
    </row>
    <row r="9" spans="2:7" ht="18" customHeight="1">
      <c r="B9" s="704" t="s">
        <v>90</v>
      </c>
      <c r="C9" s="704"/>
      <c r="D9" s="155">
        <v>52815</v>
      </c>
      <c r="E9" s="155">
        <v>23948</v>
      </c>
    </row>
    <row r="10" spans="2:7" ht="18" customHeight="1">
      <c r="B10" s="24" t="s">
        <v>326</v>
      </c>
      <c r="C10" s="24"/>
      <c r="D10" s="155">
        <v>85000</v>
      </c>
      <c r="E10" s="155">
        <v>75000</v>
      </c>
    </row>
    <row r="11" spans="2:7" ht="18" customHeight="1">
      <c r="B11" s="704" t="s">
        <v>30</v>
      </c>
      <c r="C11" s="704"/>
      <c r="D11" s="155">
        <v>2252317</v>
      </c>
      <c r="E11" s="155">
        <v>1720561</v>
      </c>
    </row>
    <row r="12" spans="2:7" ht="18" customHeight="1">
      <c r="B12" s="704" t="s">
        <v>91</v>
      </c>
      <c r="C12" s="704"/>
      <c r="D12" s="156">
        <v>784806</v>
      </c>
      <c r="E12" s="155">
        <v>414121</v>
      </c>
    </row>
    <row r="13" spans="2:7" ht="18" customHeight="1">
      <c r="B13" s="704" t="s">
        <v>92</v>
      </c>
      <c r="C13" s="704"/>
      <c r="D13" s="156">
        <v>65575</v>
      </c>
      <c r="E13" s="155">
        <v>54299</v>
      </c>
    </row>
    <row r="14" spans="2:7" ht="18" customHeight="1">
      <c r="B14" s="704" t="s">
        <v>93</v>
      </c>
      <c r="C14" s="704"/>
      <c r="D14" s="156">
        <v>8000</v>
      </c>
      <c r="E14" s="155">
        <v>5000</v>
      </c>
    </row>
    <row r="15" spans="2:7" ht="18" customHeight="1">
      <c r="B15" s="704" t="s">
        <v>94</v>
      </c>
      <c r="C15" s="704"/>
      <c r="D15" s="156">
        <v>409006</v>
      </c>
      <c r="E15" s="155">
        <v>309385</v>
      </c>
    </row>
    <row r="16" spans="2:7" ht="18" customHeight="1">
      <c r="B16" s="704" t="s">
        <v>125</v>
      </c>
      <c r="C16" s="704"/>
      <c r="D16" s="156">
        <v>420223</v>
      </c>
      <c r="E16" s="155">
        <v>551000</v>
      </c>
    </row>
    <row r="17" spans="2:5" ht="18" customHeight="1">
      <c r="B17" s="704" t="s">
        <v>34</v>
      </c>
      <c r="C17" s="704"/>
      <c r="D17" s="156">
        <v>637038</v>
      </c>
      <c r="E17" s="155">
        <v>683000</v>
      </c>
    </row>
    <row r="18" spans="2:5" ht="18" customHeight="1">
      <c r="B18" s="24" t="s">
        <v>35</v>
      </c>
      <c r="C18" s="24"/>
      <c r="D18" s="156">
        <v>1220</v>
      </c>
      <c r="E18" s="155">
        <v>2500</v>
      </c>
    </row>
    <row r="19" spans="2:5" ht="18" customHeight="1">
      <c r="B19" s="704" t="s">
        <v>119</v>
      </c>
      <c r="C19" s="704"/>
      <c r="D19" s="156">
        <v>1947</v>
      </c>
      <c r="E19" s="155">
        <v>7162</v>
      </c>
    </row>
    <row r="20" spans="2:5" ht="18" customHeight="1">
      <c r="B20" s="61" t="s">
        <v>95</v>
      </c>
      <c r="C20" s="61"/>
      <c r="D20" s="156">
        <v>425476</v>
      </c>
      <c r="E20" s="155">
        <v>273086</v>
      </c>
    </row>
    <row r="21" spans="2:5" ht="18" customHeight="1">
      <c r="B21" s="24" t="s">
        <v>187</v>
      </c>
      <c r="C21" s="24"/>
      <c r="D21" s="156">
        <v>17192</v>
      </c>
      <c r="E21" s="155">
        <v>14688</v>
      </c>
    </row>
    <row r="22" spans="2:5" ht="18" customHeight="1">
      <c r="B22" s="61" t="s">
        <v>415</v>
      </c>
      <c r="C22" s="61"/>
      <c r="D22" s="156">
        <v>94355</v>
      </c>
      <c r="E22" s="155">
        <v>66400</v>
      </c>
    </row>
    <row r="23" spans="2:5" ht="18" customHeight="1">
      <c r="B23" s="61" t="s">
        <v>457</v>
      </c>
      <c r="C23" s="61"/>
      <c r="D23" s="156">
        <v>1595977</v>
      </c>
      <c r="E23" s="155">
        <v>1612430</v>
      </c>
    </row>
    <row r="24" spans="2:5" ht="18" customHeight="1">
      <c r="B24" s="61" t="s">
        <v>202</v>
      </c>
      <c r="C24" s="61"/>
      <c r="D24" s="156">
        <v>40000</v>
      </c>
      <c r="E24" s="155">
        <v>40000</v>
      </c>
    </row>
    <row r="25" spans="2:5" ht="18" customHeight="1">
      <c r="B25" s="61" t="s">
        <v>118</v>
      </c>
      <c r="C25" s="61"/>
      <c r="D25" s="156">
        <v>213603</v>
      </c>
      <c r="E25" s="155">
        <v>208364</v>
      </c>
    </row>
    <row r="26" spans="2:5" ht="18" customHeight="1">
      <c r="B26" s="704" t="s">
        <v>36</v>
      </c>
      <c r="C26" s="704"/>
      <c r="D26" s="155">
        <v>41875</v>
      </c>
      <c r="E26" s="155">
        <v>28012</v>
      </c>
    </row>
    <row r="27" spans="2:5" ht="18" customHeight="1">
      <c r="B27" s="704" t="s">
        <v>96</v>
      </c>
      <c r="C27" s="704"/>
      <c r="D27" s="155">
        <v>53000</v>
      </c>
      <c r="E27" s="155">
        <v>31244</v>
      </c>
    </row>
    <row r="28" spans="2:5" ht="18" customHeight="1">
      <c r="B28" s="704" t="s">
        <v>97</v>
      </c>
      <c r="C28" s="704"/>
      <c r="D28" s="155">
        <v>3000</v>
      </c>
      <c r="E28" s="155">
        <v>3288</v>
      </c>
    </row>
    <row r="29" spans="2:5" ht="18" customHeight="1">
      <c r="B29" s="704" t="s">
        <v>32</v>
      </c>
      <c r="C29" s="704"/>
      <c r="D29" s="155">
        <v>101331</v>
      </c>
      <c r="E29" s="155">
        <v>106214</v>
      </c>
    </row>
    <row r="30" spans="2:5" ht="18" customHeight="1">
      <c r="B30" s="704" t="s">
        <v>114</v>
      </c>
      <c r="C30" s="704"/>
      <c r="D30" s="155">
        <v>209201</v>
      </c>
      <c r="E30" s="155">
        <v>130176</v>
      </c>
    </row>
    <row r="31" spans="2:5" ht="18" customHeight="1">
      <c r="B31" s="704" t="s">
        <v>98</v>
      </c>
      <c r="C31" s="704"/>
      <c r="D31" s="155">
        <v>534368</v>
      </c>
      <c r="E31" s="155">
        <v>412283</v>
      </c>
    </row>
    <row r="32" spans="2:5" ht="18" customHeight="1">
      <c r="B32" s="704" t="s">
        <v>203</v>
      </c>
      <c r="C32" s="704"/>
      <c r="D32" s="155">
        <v>100000</v>
      </c>
      <c r="E32" s="155">
        <v>103689</v>
      </c>
    </row>
    <row r="33" spans="2:5" ht="18" customHeight="1">
      <c r="B33" s="704" t="s">
        <v>31</v>
      </c>
      <c r="C33" s="704"/>
      <c r="D33" s="155">
        <v>274761</v>
      </c>
      <c r="E33" s="155">
        <v>208594</v>
      </c>
    </row>
    <row r="34" spans="2:5" ht="18" customHeight="1">
      <c r="B34" s="61" t="s">
        <v>300</v>
      </c>
      <c r="C34" s="24"/>
      <c r="D34" s="155">
        <v>3787</v>
      </c>
      <c r="E34" s="154">
        <v>2114</v>
      </c>
    </row>
    <row r="35" spans="2:5" ht="17.25" customHeight="1">
      <c r="B35" s="704" t="s">
        <v>124</v>
      </c>
      <c r="C35" s="704"/>
      <c r="D35" s="155">
        <v>303743</v>
      </c>
      <c r="E35" s="155">
        <v>105758</v>
      </c>
    </row>
    <row r="36" spans="2:5" ht="17.25" customHeight="1">
      <c r="B36" s="704" t="s">
        <v>318</v>
      </c>
      <c r="C36" s="704"/>
      <c r="D36" s="154">
        <v>0</v>
      </c>
      <c r="E36" s="154">
        <v>275</v>
      </c>
    </row>
    <row r="37" spans="2:5" ht="9.75" customHeight="1">
      <c r="B37" s="351"/>
      <c r="C37" s="351"/>
      <c r="D37" s="155"/>
      <c r="E37" s="155"/>
    </row>
    <row r="38" spans="2:5" ht="3" customHeight="1">
      <c r="B38" s="364"/>
      <c r="C38" s="364"/>
      <c r="D38" s="391"/>
      <c r="E38" s="391"/>
    </row>
    <row r="39" spans="2:5" ht="9" customHeight="1">
      <c r="B39" s="351"/>
      <c r="C39" s="351"/>
      <c r="D39" s="155"/>
      <c r="E39" s="155"/>
    </row>
    <row r="40" spans="2:5" ht="12.75" customHeight="1">
      <c r="B40" s="686" t="s">
        <v>510</v>
      </c>
      <c r="C40" s="686"/>
      <c r="D40" s="686"/>
      <c r="E40" s="686"/>
    </row>
    <row r="41" spans="2:5" ht="12.75" customHeight="1">
      <c r="B41" s="709" t="s">
        <v>568</v>
      </c>
      <c r="C41" s="709"/>
      <c r="D41" s="709"/>
      <c r="E41" s="709"/>
    </row>
    <row r="42" spans="2:5">
      <c r="B42" s="617"/>
      <c r="C42" s="617"/>
      <c r="D42" s="617"/>
    </row>
    <row r="85" spans="2:3">
      <c r="B85" s="127"/>
      <c r="C85" s="127"/>
    </row>
    <row r="86" spans="2:3">
      <c r="B86" s="14"/>
      <c r="C86" s="14"/>
    </row>
  </sheetData>
  <mergeCells count="26">
    <mergeCell ref="B40:E40"/>
    <mergeCell ref="B41:E41"/>
    <mergeCell ref="D5:E5"/>
    <mergeCell ref="B1:E2"/>
    <mergeCell ref="B32:C32"/>
    <mergeCell ref="B17:C17"/>
    <mergeCell ref="B15:C15"/>
    <mergeCell ref="B26:C26"/>
    <mergeCell ref="B31:C31"/>
    <mergeCell ref="B11:C11"/>
    <mergeCell ref="B30:C30"/>
    <mergeCell ref="B16:C16"/>
    <mergeCell ref="B19:C19"/>
    <mergeCell ref="B14:C14"/>
    <mergeCell ref="B4:C4"/>
    <mergeCell ref="B36:C36"/>
    <mergeCell ref="B5:C6"/>
    <mergeCell ref="B9:C9"/>
    <mergeCell ref="B13:C13"/>
    <mergeCell ref="B8:C8"/>
    <mergeCell ref="B12:C12"/>
    <mergeCell ref="B27:C27"/>
    <mergeCell ref="B28:C28"/>
    <mergeCell ref="B29:C29"/>
    <mergeCell ref="B33:C33"/>
    <mergeCell ref="B35:C35"/>
  </mergeCells>
  <phoneticPr fontId="6" type="noConversion"/>
  <hyperlinks>
    <hyperlink ref="G2" location="Indice!A1" tooltip="(voltar ao índice)" display="Indice!A1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39</vt:i4>
      </vt:variant>
      <vt:variant>
        <vt:lpstr>Intervalos com Nome</vt:lpstr>
      </vt:variant>
      <vt:variant>
        <vt:i4>44</vt:i4>
      </vt:variant>
    </vt:vector>
  </HeadingPairs>
  <TitlesOfParts>
    <vt:vector size="83" baseType="lpstr">
      <vt:lpstr>Indice</vt:lpstr>
      <vt:lpstr>Sinais Convencionais</vt:lpstr>
      <vt:lpstr>I.1</vt:lpstr>
      <vt:lpstr>I.2</vt:lpstr>
      <vt:lpstr>I.3.</vt:lpstr>
      <vt:lpstr>I.4.</vt:lpstr>
      <vt:lpstr>I.5.</vt:lpstr>
      <vt:lpstr>I.6.</vt:lpstr>
      <vt:lpstr>I.7.</vt:lpstr>
      <vt:lpstr>I.8.</vt:lpstr>
      <vt:lpstr>I.9. </vt:lpstr>
      <vt:lpstr>I.10.</vt:lpstr>
      <vt:lpstr>I.11.</vt:lpstr>
      <vt:lpstr>I.12.</vt:lpstr>
      <vt:lpstr>I.13.</vt:lpstr>
      <vt:lpstr>I.14.</vt:lpstr>
      <vt:lpstr>I.15.</vt:lpstr>
      <vt:lpstr>I.16.</vt:lpstr>
      <vt:lpstr>I.17.</vt:lpstr>
      <vt:lpstr>II.1</vt:lpstr>
      <vt:lpstr>II.2</vt:lpstr>
      <vt:lpstr>II.3</vt:lpstr>
      <vt:lpstr>II.4</vt:lpstr>
      <vt:lpstr>II.5</vt:lpstr>
      <vt:lpstr>II.6</vt:lpstr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IV.1</vt:lpstr>
      <vt:lpstr>IV.2</vt:lpstr>
      <vt:lpstr>IV.3</vt:lpstr>
      <vt:lpstr>V.1</vt:lpstr>
      <vt:lpstr>V.2</vt:lpstr>
      <vt:lpstr>I.1!Área_de_Impressão</vt:lpstr>
      <vt:lpstr>I.10.!Área_de_Impressão</vt:lpstr>
      <vt:lpstr>I.11.!Área_de_Impressão</vt:lpstr>
      <vt:lpstr>I.12.!Área_de_Impressão</vt:lpstr>
      <vt:lpstr>I.13.!Área_de_Impressão</vt:lpstr>
      <vt:lpstr>I.14.!Área_de_Impressão</vt:lpstr>
      <vt:lpstr>I.15.!Área_de_Impressão</vt:lpstr>
      <vt:lpstr>I.16.!Área_de_Impressão</vt:lpstr>
      <vt:lpstr>I.17.!Área_de_Impressão</vt:lpstr>
      <vt:lpstr>I.2!Área_de_Impressão</vt:lpstr>
      <vt:lpstr>I.3.!Área_de_Impressão</vt:lpstr>
      <vt:lpstr>I.4.!Área_de_Impressão</vt:lpstr>
      <vt:lpstr>I.5.!Área_de_Impressão</vt:lpstr>
      <vt:lpstr>I.6.!Área_de_Impressão</vt:lpstr>
      <vt:lpstr>I.7.!Área_de_Impressão</vt:lpstr>
      <vt:lpstr>I.8.!Área_de_Impressão</vt:lpstr>
      <vt:lpstr>'I.9. '!Área_de_Impressão</vt:lpstr>
      <vt:lpstr>II.1!Área_de_Impressão</vt:lpstr>
      <vt:lpstr>II.2!Área_de_Impressão</vt:lpstr>
      <vt:lpstr>II.3!Área_de_Impressão</vt:lpstr>
      <vt:lpstr>II.4!Área_de_Impressão</vt:lpstr>
      <vt:lpstr>II.5!Área_de_Impressão</vt:lpstr>
      <vt:lpstr>II.6!Área_de_Impressão</vt:lpstr>
      <vt:lpstr>III.1!Área_de_Impressão</vt:lpstr>
      <vt:lpstr>III.2!Área_de_Impressão</vt:lpstr>
      <vt:lpstr>III.3!Área_de_Impressão</vt:lpstr>
      <vt:lpstr>III.4!Área_de_Impressão</vt:lpstr>
      <vt:lpstr>III.5!Área_de_Impressão</vt:lpstr>
      <vt:lpstr>III.6!Área_de_Impressão</vt:lpstr>
      <vt:lpstr>III.7!Área_de_Impressão</vt:lpstr>
      <vt:lpstr>III.8!Área_de_Impressão</vt:lpstr>
      <vt:lpstr>III.9!Área_de_Impressão</vt:lpstr>
      <vt:lpstr>Indice!Área_de_Impressão</vt:lpstr>
      <vt:lpstr>IV.1!Área_de_Impressão</vt:lpstr>
      <vt:lpstr>IV.2!Área_de_Impressão</vt:lpstr>
      <vt:lpstr>IV.3!Área_de_Impressão</vt:lpstr>
      <vt:lpstr>'Sinais Convencionais'!Área_de_Impressão</vt:lpstr>
      <vt:lpstr>V.1!Área_de_Impressão</vt:lpstr>
      <vt:lpstr>V.2!Área_de_Impressão</vt:lpstr>
      <vt:lpstr>II.5!Títulos_de_Impressão</vt:lpstr>
      <vt:lpstr>II.6!Títulos_de_Impressão</vt:lpstr>
      <vt:lpstr>III.2!Títulos_de_Impressão</vt:lpstr>
      <vt:lpstr>III.3!Títulos_de_Impressão</vt:lpstr>
      <vt:lpstr>III.4!Títulos_de_Impressão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RMPJV</dc:creator>
  <cp:lastModifiedBy>Jesus Costa</cp:lastModifiedBy>
  <cp:lastPrinted>2021-10-08T12:18:56Z</cp:lastPrinted>
  <dcterms:created xsi:type="dcterms:W3CDTF">2004-04-19T09:39:59Z</dcterms:created>
  <dcterms:modified xsi:type="dcterms:W3CDTF">2021-10-08T12:21:37Z</dcterms:modified>
</cp:coreProperties>
</file>